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0443" documentId="120_S{2AC9BD13-BADA-5192-A53E-5A8FF88502F6}" xr6:coauthVersionLast="47" xr6:coauthVersionMax="47" xr10:uidLastSave="{38F91EFC-DB87-460B-B00C-F8BED43821E6}"/>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G4" i="4"/>
  <c r="G5" i="4"/>
  <c r="G6" i="4"/>
  <c r="G7" i="4"/>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L14" i="5"/>
  <c r="L15" i="5"/>
  <c r="L16" i="5"/>
  <c r="L17" i="5"/>
  <c r="L18" i="5"/>
  <c r="L19" i="5"/>
  <c r="L20" i="5"/>
  <c r="L21" i="5"/>
  <c r="L22" i="5"/>
  <c r="L23" i="5"/>
  <c r="J14" i="5"/>
  <c r="J15" i="5"/>
  <c r="J16" i="5"/>
  <c r="J17" i="5"/>
  <c r="J18" i="5"/>
  <c r="J19" i="5"/>
  <c r="J20" i="5"/>
  <c r="J21" i="5"/>
  <c r="J22" i="5"/>
  <c r="J23" i="5"/>
  <c r="I14" i="5"/>
  <c r="I15" i="5"/>
  <c r="I16" i="5"/>
  <c r="I17" i="5"/>
  <c r="I18" i="5"/>
  <c r="I19" i="5"/>
  <c r="I20" i="5"/>
  <c r="I21" i="5"/>
  <c r="I22" i="5"/>
  <c r="I23" i="5"/>
  <c r="G14" i="5"/>
  <c r="G15" i="5"/>
  <c r="G16" i="5"/>
  <c r="G17" i="5"/>
  <c r="G18" i="5"/>
  <c r="G19" i="5"/>
  <c r="G20" i="5"/>
  <c r="G21" i="5"/>
  <c r="G22" i="5"/>
  <c r="G23" i="5"/>
  <c r="B14" i="5"/>
  <c r="B15" i="5"/>
  <c r="B16" i="5"/>
  <c r="B17" i="5"/>
  <c r="B18" i="5"/>
  <c r="B19" i="5"/>
  <c r="B20" i="5"/>
  <c r="B21" i="5"/>
  <c r="B22" i="5"/>
  <c r="B23"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G2" i="1"/>
  <c r="G5" i="5"/>
  <c r="B3" i="4"/>
  <c r="I3" i="4"/>
  <c r="J3" i="4"/>
  <c r="L3" i="4"/>
  <c r="B4" i="4"/>
  <c r="I4" i="4"/>
  <c r="J4" i="4"/>
  <c r="L4" i="4"/>
  <c r="B5" i="4"/>
  <c r="I5" i="4"/>
  <c r="J5" i="4"/>
  <c r="L5" i="4"/>
  <c r="B6" i="4"/>
  <c r="I6" i="4"/>
  <c r="J6" i="4"/>
  <c r="L6" i="4"/>
  <c r="B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alcChain>
</file>

<file path=xl/sharedStrings.xml><?xml version="1.0" encoding="utf-8"?>
<sst xmlns="http://schemas.openxmlformats.org/spreadsheetml/2006/main" count="181614" uniqueCount="39219">
  <si>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</si>
  <si>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</si>
  <si>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</si>
  <si>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</si>
  <si>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</si>
  <si>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</si>
  <si>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</si>
  <si>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</si>
  <si>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</si>
  <si>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</si>
  <si>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</si>
  <si>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</si>
  <si>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</si>
  <si>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</si>
  <si>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</si>
  <si>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</si>
  <si>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</si>
  <si>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</si>
  <si>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</si>
  <si>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</si>
  <si>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</si>
  <si>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</si>
  <si>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</si>
  <si>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</si>
  <si>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</si>
  <si>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</si>
  <si>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</si>
  <si>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</si>
  <si>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</si>
  <si>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</si>
  <si>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</si>
  <si>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</si>
  <si>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</si>
  <si>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</si>
  <si>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</si>
  <si>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</si>
  <si>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</si>
  <si>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</si>
  <si>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</si>
  <si>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</si>
  <si>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</si>
  <si>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</si>
  <si>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</si>
  <si>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</si>
  <si>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</si>
  <si>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</si>
  <si>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</si>
  <si>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</si>
  <si>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</si>
  <si>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</si>
  <si>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</si>
  <si>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</si>
  <si>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</si>
  <si>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</si>
  <si>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</si>
  <si>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</si>
  <si>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</si>
  <si>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</si>
  <si>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</si>
  <si>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</si>
  <si>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</si>
  <si>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</si>
  <si>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</si>
  <si>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</si>
  <si>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</si>
  <si>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</si>
  <si>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</si>
  <si>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</si>
  <si>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</si>
  <si>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</si>
  <si>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</si>
  <si>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</si>
  <si>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</si>
  <si>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</si>
  <si>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</si>
  <si>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</si>
  <si>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</si>
  <si>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</si>
  <si>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</si>
  <si>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</si>
  <si>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</si>
  <si>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</si>
  <si>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</si>
  <si>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</si>
  <si>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</si>
  <si>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</si>
  <si>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</si>
  <si>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</si>
  <si>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</si>
  <si>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</si>
  <si>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</si>
  <si>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</si>
  <si>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</si>
  <si>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</si>
  <si>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</si>
  <si>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</si>
  <si>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</si>
  <si>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</si>
  <si>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</si>
  <si>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</si>
  <si>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</si>
  <si>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</si>
  <si>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</si>
  <si>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</si>
  <si>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</si>
  <si>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</si>
  <si>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</si>
  <si>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</si>
  <si>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</si>
  <si>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</si>
  <si>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</si>
  <si>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</si>
  <si>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</si>
  <si>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</si>
  <si>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</si>
  <si>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</si>
  <si>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</si>
  <si>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</si>
  <si>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</si>
  <si>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</si>
  <si>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</si>
  <si>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</si>
  <si>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</si>
  <si>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</si>
  <si>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</si>
  <si>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</si>
  <si>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</si>
  <si>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</si>
  <si>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</si>
  <si>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</si>
  <si>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</si>
  <si>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</si>
  <si>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</si>
  <si>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</si>
  <si>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</si>
  <si>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</si>
  <si>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</si>
  <si>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</si>
  <si>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</si>
  <si>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</si>
  <si>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</si>
  <si>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</si>
  <si>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</si>
  <si>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</si>
  <si>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</si>
  <si>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</si>
  <si>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</si>
  <si>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</si>
  <si>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</si>
  <si>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</si>
  <si>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</si>
  <si>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</si>
  <si>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</si>
  <si>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</si>
  <si>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</si>
  <si>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</si>
  <si>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</si>
  <si>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</si>
  <si>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</si>
  <si>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</si>
  <si>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</si>
  <si>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</si>
  <si>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</si>
  <si>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</si>
  <si>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</si>
  <si>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</si>
  <si>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</si>
  <si>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</si>
  <si>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</si>
  <si>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</si>
  <si>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</si>
  <si>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</si>
  <si>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</si>
  <si>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</si>
  <si>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</si>
  <si>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</si>
  <si>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</si>
  <si>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</si>
  <si>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</si>
  <si>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</si>
  <si>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</si>
  <si>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</si>
  <si>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</si>
  <si>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</si>
  <si>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</si>
  <si>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</si>
  <si>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</si>
  <si>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</si>
  <si>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</si>
  <si>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</si>
  <si>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</si>
  <si>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</si>
  <si>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</si>
  <si>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</si>
  <si>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</si>
  <si>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</si>
  <si>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</si>
  <si>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</si>
  <si>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</si>
  <si>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</si>
  <si>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</si>
  <si>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</si>
  <si>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</si>
  <si>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</si>
  <si>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</si>
  <si>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</si>
  <si>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</si>
  <si>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</si>
  <si>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</si>
  <si>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</si>
  <si>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</si>
  <si>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</si>
  <si>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</si>
  <si>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</si>
  <si>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</si>
  <si>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</si>
  <si>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</si>
  <si>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</si>
  <si>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</si>
  <si>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</si>
  <si>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</si>
  <si>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</si>
  <si>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</si>
  <si>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</si>
  <si>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</si>
  <si>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</si>
  <si>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</si>
  <si>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</si>
  <si>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</si>
  <si>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</si>
  <si>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</si>
  <si>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</si>
  <si>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</si>
  <si>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</si>
  <si>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</si>
  <si>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</si>
  <si>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</si>
  <si>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</si>
  <si>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</si>
  <si>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</si>
  <si>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</si>
  <si>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</si>
  <si>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</si>
  <si>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</si>
  <si>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</si>
  <si>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</si>
  <si>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</si>
  <si>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</si>
  <si>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</si>
  <si>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</si>
  <si>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</si>
  <si>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</si>
  <si>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</si>
  <si>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</si>
  <si>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</si>
  <si>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</si>
  <si>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</si>
  <si>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</si>
  <si>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</si>
  <si>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</si>
  <si>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</si>
  <si>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</si>
  <si>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</si>
  <si>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</si>
  <si>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</si>
  <si>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</si>
  <si>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</si>
  <si>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</si>
  <si>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</si>
  <si>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</si>
  <si>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</si>
  <si>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</si>
  <si>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</si>
  <si>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</si>
  <si>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</si>
  <si>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</si>
  <si>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</si>
  <si>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</si>
  <si>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</si>
  <si>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</si>
  <si>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</si>
  <si>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</si>
  <si>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</si>
  <si>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</si>
  <si>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</si>
  <si>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</si>
  <si>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</si>
  <si>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</si>
  <si>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</si>
  <si>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</si>
  <si>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</si>
  <si>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</si>
  <si>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</si>
  <si>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</si>
  <si>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</si>
  <si>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</si>
  <si>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</si>
  <si>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</si>
  <si>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</si>
  <si>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</si>
  <si>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</si>
  <si>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</si>
  <si>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</si>
  <si>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</si>
  <si>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</si>
  <si>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</si>
  <si>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</si>
  <si>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</si>
  <si>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</si>
  <si>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</si>
  <si>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</si>
  <si>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</si>
  <si>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</si>
  <si>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</si>
  <si>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</si>
  <si>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</si>
  <si>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</si>
  <si>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</si>
  <si>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</si>
  <si>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</si>
  <si>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</si>
  <si>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</si>
  <si>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</si>
  <si>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</si>
  <si>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</si>
  <si>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</si>
  <si>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</si>
  <si>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</si>
  <si>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</si>
  <si>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</si>
  <si>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</si>
  <si>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</si>
  <si>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</si>
  <si>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</si>
  <si>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</si>
  <si>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</si>
  <si>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</si>
  <si>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</si>
  <si>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</si>
  <si>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</si>
  <si>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</si>
  <si>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</si>
  <si>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</si>
  <si>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</si>
  <si>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</si>
  <si>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</si>
  <si>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</si>
  <si>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</si>
  <si>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</si>
  <si>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</si>
  <si>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</si>
  <si>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</si>
  <si>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</si>
  <si>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</si>
  <si>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</si>
  <si>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</si>
  <si>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</si>
  <si>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</si>
  <si>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</si>
  <si>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</si>
  <si>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</si>
  <si>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</si>
  <si>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</si>
  <si>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</si>
  <si>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</si>
  <si>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</si>
  <si>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</si>
  <si>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</si>
  <si>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</si>
  <si>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</si>
  <si>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</si>
  <si>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</si>
  <si>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</si>
  <si>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</si>
  <si>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</si>
  <si>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</si>
  <si>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</si>
  <si>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</si>
  <si>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</si>
  <si>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</si>
  <si>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</si>
  <si>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</si>
  <si>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</si>
  <si>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</si>
  <si>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</si>
  <si>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</si>
  <si>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</si>
  <si>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</si>
  <si>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</si>
  <si>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</si>
  <si>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</si>
  <si>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</si>
  <si>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</si>
  <si>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</si>
  <si>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</si>
  <si>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</si>
  <si>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</si>
  <si>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</si>
  <si>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</si>
  <si>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</si>
  <si>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</si>
  <si>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</si>
  <si>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</si>
  <si>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</si>
  <si>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</si>
  <si>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</si>
  <si>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</si>
  <si>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</si>
  <si>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</si>
  <si>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</si>
  <si>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</si>
  <si>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</si>
  <si>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</si>
  <si>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</si>
  <si>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</si>
  <si>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</si>
  <si>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</si>
  <si>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</si>
  <si>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</si>
  <si>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</si>
  <si>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</si>
  <si>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</si>
  <si>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</si>
  <si>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</si>
  <si>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</si>
  <si>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</si>
  <si>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</si>
  <si>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</si>
  <si>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</si>
  <si>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</si>
  <si>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</si>
  <si>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</si>
  <si>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</si>
  <si>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</si>
  <si>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</si>
  <si>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</si>
  <si>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</si>
  <si>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</si>
  <si>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</si>
  <si>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</si>
  <si>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</si>
  <si>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</si>
  <si>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</si>
  <si>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</si>
  <si>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</si>
  <si>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</si>
  <si>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</si>
  <si>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</si>
  <si>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</si>
  <si>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</si>
  <si>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</si>
  <si>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</si>
  <si>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</si>
  <si>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</si>
  <si>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</si>
  <si>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</si>
  <si>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</si>
  <si>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</si>
  <si>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</si>
  <si>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</si>
  <si>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</si>
  <si>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</si>
  <si>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</si>
  <si>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</si>
  <si>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</si>
  <si>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</si>
  <si>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</si>
  <si>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</si>
  <si>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</si>
  <si>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</si>
  <si>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</si>
  <si>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</si>
  <si>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</si>
  <si>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</si>
  <si>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</si>
  <si>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</si>
  <si>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</si>
  <si>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</si>
  <si>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</si>
  <si>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</si>
  <si>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</si>
  <si>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</si>
  <si>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</si>
  <si>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</si>
  <si>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</si>
  <si>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</si>
  <si>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</si>
  <si>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</si>
  <si>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</si>
  <si>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</si>
  <si>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</si>
  <si>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</si>
  <si>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</si>
  <si>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</si>
  <si>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</si>
  <si>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</si>
  <si>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</si>
  <si>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</si>
  <si>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</si>
  <si>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</si>
  <si>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</si>
  <si>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</si>
  <si>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</si>
  <si>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</si>
  <si>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</si>
  <si>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</si>
  <si>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</si>
  <si>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</si>
  <si>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</si>
  <si>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</si>
  <si>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</si>
  <si>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</si>
  <si>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</si>
  <si>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</si>
  <si>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</si>
  <si>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</si>
  <si>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</si>
  <si>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</si>
  <si>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</si>
  <si>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</si>
  <si>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</si>
  <si>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</si>
  <si>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</si>
  <si>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</si>
  <si>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</si>
  <si>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</si>
  <si>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</si>
  <si>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</si>
  <si>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</si>
  <si>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</si>
  <si>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</si>
  <si>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</si>
  <si>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</si>
  <si>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</si>
  <si>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</si>
  <si>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</si>
  <si>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</si>
  <si>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</si>
  <si>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</si>
  <si>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</si>
  <si>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</si>
  <si>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</si>
  <si>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</si>
  <si>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</si>
  <si>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</si>
  <si>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</si>
  <si>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</si>
  <si>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</si>
  <si>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</si>
  <si>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</si>
  <si>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</si>
  <si>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</si>
  <si>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</si>
  <si>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</si>
  <si>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</si>
  <si>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</si>
  <si>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</si>
  <si>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</si>
  <si>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</si>
  <si>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</si>
  <si>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</si>
  <si>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</si>
  <si>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</si>
  <si>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</si>
  <si>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</si>
  <si>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</si>
  <si>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</si>
  <si>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</si>
  <si>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</si>
  <si>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</si>
  <si>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</si>
  <si>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</si>
  <si>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</si>
  <si>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</si>
  <si>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</si>
  <si>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</si>
  <si>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</si>
  <si>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</si>
  <si>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</si>
  <si>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</si>
  <si>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</si>
  <si>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</si>
  <si>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</si>
  <si>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</si>
  <si>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</si>
  <si>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</si>
  <si>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</si>
  <si>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</si>
  <si>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</si>
  <si>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</si>
  <si>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</si>
  <si>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</si>
  <si>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</si>
  <si>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</si>
  <si>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</si>
  <si>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</si>
  <si>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</si>
  <si>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</si>
  <si>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</si>
  <si>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</si>
  <si>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</si>
  <si>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</si>
  <si>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</si>
  <si>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</si>
  <si>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</si>
  <si>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</si>
  <si>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</si>
  <si>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</si>
  <si>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</si>
  <si>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</si>
  <si>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</si>
  <si>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</si>
  <si>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</si>
  <si>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</si>
  <si>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</si>
  <si>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</si>
  <si>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</si>
  <si>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</si>
  <si>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</si>
  <si>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</si>
  <si>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</si>
  <si>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</si>
  <si>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</si>
  <si>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</si>
  <si>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</si>
  <si>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</si>
  <si>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</si>
  <si>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</si>
  <si>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</si>
  <si>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</si>
  <si>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</si>
  <si>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</si>
  <si>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</si>
  <si>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</si>
  <si>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</si>
  <si>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</si>
  <si>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</si>
  <si>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</si>
  <si>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</si>
  <si>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</si>
  <si>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</si>
  <si>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</si>
  <si>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</si>
  <si>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</si>
  <si>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</si>
  <si>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</si>
  <si>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</si>
  <si>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</si>
  <si>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</si>
  <si>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</si>
  <si>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</si>
  <si>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</si>
  <si>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</si>
  <si>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</si>
  <si>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</si>
  <si>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</si>
  <si>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</si>
  <si>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</si>
  <si>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</si>
  <si>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</si>
  <si>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</si>
  <si>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</si>
  <si>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</si>
  <si>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</si>
  <si>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</si>
  <si>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</si>
  <si>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</si>
  <si>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</si>
  <si>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</si>
  <si>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</si>
  <si>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</si>
  <si>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</si>
  <si>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</si>
  <si>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</si>
  <si>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</si>
  <si>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</si>
  <si>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</si>
  <si>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</si>
  <si>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</si>
  <si>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</si>
  <si>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</si>
  <si>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</si>
  <si>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</si>
  <si>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</si>
  <si>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</si>
  <si>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</si>
  <si>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</si>
  <si>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</si>
  <si>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</si>
  <si>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</si>
  <si>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</si>
  <si>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</si>
  <si>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</si>
  <si>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</si>
  <si>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</si>
  <si>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</si>
  <si>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</si>
  <si>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</si>
  <si>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</si>
  <si>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</si>
  <si>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</si>
  <si>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</si>
  <si>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</si>
  <si>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</si>
  <si>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</si>
  <si>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</si>
  <si>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</si>
  <si>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</si>
  <si>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</si>
  <si>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</si>
  <si>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</si>
  <si>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</si>
  <si>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</si>
  <si>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</si>
  <si>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</si>
  <si>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</si>
  <si>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</si>
  <si>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</si>
  <si>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</si>
  <si>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</si>
  <si>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</si>
  <si>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</si>
  <si>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</si>
  <si>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</si>
  <si>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</si>
  <si>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</si>
  <si>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</si>
  <si>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</si>
  <si>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</si>
  <si>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</si>
  <si>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</si>
  <si>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</si>
  <si>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</si>
  <si>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</si>
  <si>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</si>
  <si>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</si>
  <si>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</si>
  <si>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</si>
  <si>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</si>
  <si>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</si>
  <si>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</si>
  <si>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</si>
  <si>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</si>
  <si>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</si>
  <si>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</si>
  <si>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</si>
  <si>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</si>
  <si>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</si>
  <si>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</si>
  <si>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</si>
  <si>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</si>
  <si>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</si>
  <si>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</si>
  <si>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</si>
  <si>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</si>
  <si>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</si>
  <si>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</si>
  <si>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</si>
  <si>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</si>
  <si>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</si>
  <si>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</si>
  <si>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</si>
  <si>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</si>
  <si>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</si>
  <si>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</si>
  <si>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</si>
  <si>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</si>
  <si>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</si>
  <si>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</si>
  <si>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</si>
  <si>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</si>
  <si>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</si>
  <si>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</si>
  <si>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</si>
  <si>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</si>
  <si>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</si>
  <si>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</si>
  <si>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</si>
  <si>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</si>
  <si>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</si>
  <si>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</si>
  <si>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</si>
  <si>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</si>
  <si>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</si>
  <si>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</si>
  <si>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</si>
  <si>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</si>
  <si>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</si>
  <si>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</si>
  <si>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</si>
  <si>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</si>
  <si>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</si>
  <si>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</si>
  <si>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</si>
  <si>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</si>
  <si>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</si>
  <si>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</si>
  <si>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</si>
  <si>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</si>
  <si>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</si>
  <si>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</si>
  <si>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</si>
  <si>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</si>
  <si>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</si>
  <si>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</si>
  <si>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</si>
  <si>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</si>
  <si>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</si>
  <si>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</si>
  <si>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</si>
  <si>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</si>
  <si>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</si>
  <si>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</si>
  <si>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</si>
  <si>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</si>
  <si>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</si>
  <si>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</si>
  <si>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</si>
  <si>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</si>
  <si>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</si>
  <si>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</si>
  <si>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</si>
  <si>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</si>
  <si>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</si>
  <si>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</si>
  <si>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</si>
  <si>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</si>
  <si>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</si>
  <si>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</si>
  <si>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</si>
  <si>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</si>
  <si>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</si>
  <si>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</si>
  <si>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</si>
  <si>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</si>
  <si>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</si>
  <si>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</si>
  <si>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</si>
  <si>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</si>
  <si>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</si>
  <si>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</si>
  <si>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</si>
  <si>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</si>
  <si>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</si>
  <si>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</si>
  <si>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</si>
  <si>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</si>
  <si>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</si>
  <si>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</si>
  <si>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</si>
  <si>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</si>
  <si>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</si>
  <si>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</si>
  <si>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</si>
  <si>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</si>
  <si>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</si>
  <si>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</si>
  <si>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</si>
  <si>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</si>
  <si>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</si>
  <si>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</si>
  <si>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</si>
  <si>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</si>
  <si>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</si>
  <si>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</si>
  <si>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</si>
  <si>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</si>
  <si>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</si>
  <si>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</si>
  <si>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</si>
  <si>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</si>
  <si>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</si>
  <si>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</si>
  <si>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</si>
  <si>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</si>
  <si>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</si>
  <si>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</si>
  <si>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</si>
  <si>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</si>
  <si>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</si>
  <si>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</si>
  <si>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</si>
  <si>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</si>
  <si>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</si>
  <si>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</si>
  <si>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</si>
  <si>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</si>
  <si>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</si>
  <si>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</si>
  <si>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</si>
  <si>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</si>
  <si>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</si>
  <si>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</si>
  <si>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</si>
  <si>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</si>
  <si>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</si>
  <si>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</si>
  <si>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</si>
  <si>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</si>
  <si>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</si>
  <si>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</si>
  <si>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</si>
  <si>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</si>
  <si>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</si>
  <si>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</si>
  <si>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</si>
  <si>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</si>
  <si>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</si>
  <si>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</si>
  <si>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</si>
  <si>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</si>
  <si>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</si>
  <si>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</si>
  <si>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</si>
  <si>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</si>
  <si>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</si>
  <si>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</si>
  <si>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</si>
  <si>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</si>
  <si>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</si>
  <si>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</si>
  <si>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</si>
  <si>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</si>
  <si>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</si>
  <si>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</si>
  <si>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</si>
  <si>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</si>
  <si>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</si>
  <si>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</si>
  <si>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</si>
  <si>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</si>
  <si>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</si>
  <si>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</si>
  <si>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</si>
  <si>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</si>
  <si>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</si>
  <si>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</si>
  <si>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</si>
  <si>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</si>
  <si>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</si>
  <si>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</si>
  <si>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</si>
  <si>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</si>
  <si>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</si>
  <si>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</si>
  <si>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</si>
  <si>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</si>
  <si>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</si>
  <si>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</si>
  <si>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</si>
  <si>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</si>
  <si>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</si>
  <si>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</si>
  <si>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</si>
  <si>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</si>
  <si>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</si>
  <si>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</si>
  <si>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</si>
  <si>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</si>
  <si>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</si>
  <si>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</si>
  <si>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</si>
  <si>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</si>
  <si>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</si>
  <si>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</si>
  <si>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</si>
  <si>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</si>
  <si>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</si>
  <si>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</si>
  <si>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</si>
  <si>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</si>
  <si>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</si>
  <si>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</si>
  <si>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</si>
  <si>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</si>
  <si>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</si>
  <si>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</si>
  <si>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</si>
  <si>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</si>
  <si>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</si>
  <si>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</si>
  <si>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</si>
  <si>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</si>
  <si>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</si>
  <si>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</si>
  <si>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</si>
  <si>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</si>
  <si>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</si>
  <si>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</si>
  <si>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</si>
  <si>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</si>
  <si>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</si>
  <si>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</si>
  <si>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</si>
  <si>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</si>
  <si>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</si>
  <si>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</si>
  <si>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</si>
  <si>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</si>
  <si>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</si>
  <si>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</si>
  <si>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</si>
  <si>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</si>
  <si>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</si>
  <si>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</si>
  <si>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</si>
  <si>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</si>
  <si>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</si>
  <si>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</si>
  <si>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</si>
  <si>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</si>
  <si>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</si>
  <si>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</si>
  <si>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</si>
  <si>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</si>
  <si>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</si>
  <si>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</si>
  <si>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</si>
  <si>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</si>
  <si>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</si>
  <si>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</si>
  <si>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</si>
  <si>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</si>
  <si>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</si>
  <si>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</si>
  <si>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</si>
  <si>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</si>
  <si>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</si>
  <si>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</si>
  <si>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</si>
  <si>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</si>
  <si>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</si>
  <si>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</si>
  <si>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</si>
  <si>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</si>
  <si>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</si>
  <si>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</si>
  <si>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</si>
  <si>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</si>
  <si>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</si>
  <si>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</si>
  <si>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</si>
  <si>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</si>
  <si>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</si>
  <si>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</si>
  <si>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</si>
  <si>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</si>
  <si>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</si>
  <si>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</si>
  <si>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</si>
  <si>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</si>
  <si>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</si>
  <si>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</si>
  <si>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</si>
  <si>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</si>
  <si>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</si>
  <si>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</si>
  <si>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</si>
  <si>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</si>
  <si>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</si>
  <si>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</si>
  <si>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</si>
  <si>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</si>
  <si>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</si>
  <si>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</si>
  <si>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</si>
  <si>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</si>
  <si>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</si>
  <si>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</si>
  <si>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</si>
  <si>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</si>
  <si>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</si>
  <si>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</si>
  <si>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</si>
  <si>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</si>
  <si>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</si>
  <si>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</si>
  <si>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</si>
  <si>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</si>
  <si>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</si>
  <si>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</si>
  <si>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</si>
  <si>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</si>
  <si>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</si>
  <si>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</si>
  <si>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</si>
  <si>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</si>
  <si>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</si>
  <si>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</si>
  <si>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</si>
  <si>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</si>
  <si>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</si>
  <si>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</si>
  <si>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</si>
  <si>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</si>
  <si>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</si>
  <si>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</si>
  <si>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</si>
  <si>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</si>
  <si>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</si>
  <si>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</si>
  <si>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</si>
  <si>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</si>
  <si>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</si>
  <si>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</si>
  <si>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</si>
  <si>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</si>
  <si>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</si>
  <si>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</si>
  <si>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</si>
  <si>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</si>
  <si>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</si>
  <si>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</si>
  <si>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</si>
  <si>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</si>
  <si>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</si>
  <si>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</si>
  <si>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</si>
  <si>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</si>
  <si>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</si>
  <si>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</si>
  <si>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</si>
  <si>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</si>
  <si>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</si>
  <si>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</si>
  <si>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</si>
  <si>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</si>
  <si>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</si>
  <si>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</si>
  <si>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</si>
  <si>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</si>
  <si>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</si>
  <si>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</si>
  <si>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</si>
  <si>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</si>
  <si>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</si>
  <si>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</si>
  <si>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</si>
  <si>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</si>
  <si>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</si>
  <si>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</si>
  <si>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</si>
  <si>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</si>
  <si>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</si>
  <si>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</si>
  <si>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</si>
  <si>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</si>
  <si>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</si>
  <si>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</si>
  <si>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</si>
  <si>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</si>
  <si>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</si>
  <si>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</si>
  <si>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</si>
  <si>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</si>
  <si>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</si>
  <si>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</si>
  <si>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</si>
  <si>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</si>
  <si>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</si>
  <si>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</si>
  <si>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</si>
  <si>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</si>
  <si>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</si>
  <si>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</si>
  <si>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</si>
  <si>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</si>
  <si>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</si>
  <si>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</si>
  <si>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</si>
  <si>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</si>
  <si>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</si>
  <si>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</si>
  <si>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</si>
  <si>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</si>
  <si>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</si>
  <si>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</si>
  <si>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</si>
  <si>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</si>
  <si>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</si>
  <si>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</si>
  <si>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</si>
  <si>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</si>
  <si>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</si>
  <si>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</si>
  <si>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</si>
  <si>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</si>
  <si>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</si>
  <si>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</si>
  <si>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</si>
  <si>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</si>
  <si>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</si>
  <si>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</si>
  <si>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</si>
  <si>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</si>
  <si>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</si>
  <si>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</si>
  <si>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</si>
  <si>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</si>
  <si>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</si>
  <si>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</si>
  <si>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</si>
  <si>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</si>
  <si>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</si>
  <si>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</si>
  <si>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</si>
  <si>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</si>
  <si>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</si>
  <si>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</si>
  <si>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</si>
  <si>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</si>
  <si>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</si>
  <si>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</si>
  <si>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</si>
  <si>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</si>
  <si>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</si>
  <si>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</si>
  <si>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</si>
  <si>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</si>
  <si>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</si>
  <si>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</si>
  <si>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</si>
  <si>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</si>
  <si>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</si>
  <si>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</si>
  <si>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</si>
  <si>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</si>
  <si>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</si>
  <si>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</si>
  <si>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</si>
  <si>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</si>
  <si>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</si>
  <si>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</si>
  <si>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</si>
  <si>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</si>
  <si>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</si>
  <si>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</si>
  <si>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</si>
  <si>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</si>
  <si>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</si>
  <si>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</si>
  <si>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</si>
  <si>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</si>
  <si>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</si>
  <si>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</si>
  <si>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</si>
  <si>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</si>
  <si>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</si>
  <si>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</si>
  <si>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</si>
  <si>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</si>
  <si>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</si>
  <si>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</si>
  <si>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</si>
  <si>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</si>
  <si>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</si>
  <si>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</si>
  <si>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</si>
  <si>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</si>
  <si>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</si>
  <si>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</si>
  <si>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</si>
  <si>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</si>
  <si>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</si>
  <si>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</si>
  <si>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</si>
  <si>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</si>
  <si>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</si>
  <si>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</si>
  <si>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</si>
  <si>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</si>
  <si>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</si>
  <si>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</si>
  <si>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</si>
  <si>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</si>
  <si>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</si>
  <si>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</si>
  <si>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</si>
  <si>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</si>
  <si>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</si>
  <si>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</si>
  <si>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</si>
  <si>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</si>
  <si>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</si>
  <si>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</si>
  <si>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</si>
  <si>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</si>
  <si>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</si>
  <si>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</si>
  <si>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</si>
  <si>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</si>
  <si>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</si>
  <si>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</si>
  <si>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</si>
  <si>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</si>
  <si>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</si>
  <si>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</si>
  <si>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</si>
  <si>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</si>
  <si>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</si>
  <si>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</si>
  <si>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</si>
  <si>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</si>
  <si>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</si>
  <si>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</si>
  <si>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</si>
  <si>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</si>
  <si>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</si>
  <si>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</si>
  <si>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</si>
  <si>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</si>
  <si>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</si>
  <si>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</si>
  <si>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</si>
  <si>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</si>
  <si>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</si>
  <si>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</si>
  <si>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</si>
  <si>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</si>
  <si>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</si>
  <si>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</si>
  <si>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</si>
  <si>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</si>
  <si>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</si>
  <si>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</si>
  <si>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</si>
  <si>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</si>
  <si>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</si>
  <si>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</si>
  <si>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</si>
  <si>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</si>
  <si>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</si>
  <si>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</si>
  <si>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</si>
  <si>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</si>
  <si>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</si>
  <si>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</si>
  <si>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</si>
  <si>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</si>
  <si>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</si>
  <si>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</si>
  <si>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</si>
  <si>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</si>
  <si>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</si>
  <si>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</si>
  <si>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</si>
  <si>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</si>
  <si>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</si>
  <si>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</si>
  <si>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</si>
  <si>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</si>
  <si>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</si>
  <si>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</si>
  <si>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</si>
  <si>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</si>
  <si>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</si>
  <si>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</si>
  <si>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</si>
  <si>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</si>
  <si>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</si>
  <si>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</si>
  <si>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</si>
  <si>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</si>
  <si>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</si>
  <si>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</si>
  <si>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</si>
  <si>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</si>
  <si>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</si>
  <si>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</si>
  <si>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</si>
  <si>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</si>
  <si>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</si>
  <si>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</si>
  <si>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</si>
  <si>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</si>
  <si>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</si>
  <si>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</si>
  <si>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</si>
  <si>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</si>
  <si>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</si>
  <si>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</si>
  <si>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</si>
  <si>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</si>
  <si>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</si>
  <si>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</si>
  <si>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</si>
  <si>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</si>
  <si>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</si>
  <si>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</si>
  <si>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</si>
  <si>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</si>
  <si>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</si>
  <si>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</si>
  <si>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</si>
  <si>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</si>
  <si>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</si>
  <si>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</si>
  <si>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</si>
  <si>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</si>
  <si>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</si>
  <si>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</si>
  <si>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</si>
  <si>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</si>
  <si>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</si>
  <si>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</si>
  <si>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</si>
  <si>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</si>
  <si>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</si>
  <si>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</si>
  <si>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</si>
  <si>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</si>
  <si>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</si>
  <si>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</si>
  <si>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</si>
  <si>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</si>
  <si>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</si>
  <si>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</si>
  <si>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</si>
  <si>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</si>
  <si>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</si>
  <si>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</si>
  <si>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</si>
  <si>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</si>
  <si>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</si>
  <si>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</si>
  <si>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</si>
  <si>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</si>
  <si>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</si>
  <si>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</si>
  <si>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</si>
  <si>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</si>
  <si>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</si>
  <si>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</si>
  <si>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</si>
  <si>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</si>
  <si>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</si>
  <si>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</si>
  <si>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</si>
  <si>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</si>
  <si>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</si>
  <si>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</si>
  <si>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</si>
  <si>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</si>
  <si>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</si>
  <si>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</si>
  <si>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</si>
  <si>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</si>
  <si>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</si>
  <si>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</si>
  <si>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</si>
  <si>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</si>
  <si>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</si>
  <si>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</si>
  <si>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</si>
  <si>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</si>
  <si>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</si>
  <si>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</si>
  <si>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</si>
  <si>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</si>
  <si>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</si>
  <si>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</si>
  <si>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</si>
  <si>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</si>
  <si>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</si>
  <si>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</si>
  <si>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</si>
  <si>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</si>
  <si>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</si>
  <si>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</si>
  <si>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</si>
  <si>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</si>
  <si>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</si>
  <si>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</si>
  <si>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</si>
  <si>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</si>
  <si>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</si>
  <si>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</si>
  <si>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</si>
  <si>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</si>
  <si>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</si>
  <si>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</si>
  <si>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</si>
  <si>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</si>
  <si>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</si>
  <si>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</si>
  <si>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</si>
  <si>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</si>
  <si>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</si>
  <si>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</si>
  <si>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</si>
  <si>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</si>
  <si>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</si>
  <si>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</si>
  <si>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</si>
  <si>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</si>
  <si>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</si>
  <si>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</si>
  <si>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</si>
  <si>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</si>
  <si>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</si>
  <si>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</si>
  <si>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</si>
  <si>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</si>
  <si>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</si>
  <si>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</si>
  <si>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</si>
  <si>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</si>
  <si>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</si>
  <si>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</si>
  <si>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</si>
  <si>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</si>
  <si>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</si>
  <si>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</si>
  <si>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</si>
  <si>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</si>
  <si>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</si>
  <si>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</si>
  <si>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</si>
  <si>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</si>
  <si>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</si>
  <si>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</si>
  <si>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</si>
  <si>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</si>
  <si>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</si>
  <si>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</si>
  <si>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</si>
  <si>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</si>
  <si>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</si>
  <si>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</si>
  <si>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</si>
  <si>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</si>
  <si>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</si>
  <si>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</si>
  <si>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</si>
  <si>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</si>
  <si>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</si>
  <si>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</si>
  <si>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</si>
  <si>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</si>
  <si>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</si>
  <si>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</si>
  <si>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</si>
  <si>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</si>
  <si>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</si>
  <si>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</si>
  <si>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</si>
  <si>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</si>
  <si>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</si>
  <si>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</si>
  <si>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</si>
  <si>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</si>
  <si>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</si>
  <si>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</si>
  <si>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</si>
  <si>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</si>
  <si>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</si>
  <si>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</si>
  <si>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</si>
  <si>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</si>
  <si>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</si>
  <si>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</si>
  <si>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</si>
  <si>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</si>
  <si>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</si>
  <si>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</si>
  <si>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</si>
  <si>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</si>
  <si>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</si>
  <si>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</si>
  <si>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</si>
  <si>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</si>
  <si>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</si>
  <si>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</si>
  <si>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</si>
  <si>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</si>
  <si>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</si>
  <si>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</si>
  <si>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</si>
  <si>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</si>
  <si>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</si>
  <si>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</si>
  <si>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</si>
  <si>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</si>
  <si>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</si>
  <si>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</si>
  <si>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</si>
  <si>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</si>
  <si>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</si>
  <si>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</si>
  <si>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</si>
  <si>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</si>
  <si>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</si>
  <si>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</si>
  <si>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</si>
  <si>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</si>
  <si>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</si>
  <si>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</si>
  <si>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</si>
  <si>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</si>
  <si>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</si>
  <si>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</si>
  <si>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</si>
  <si>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</si>
  <si>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</si>
  <si>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</si>
  <si>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</si>
  <si>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</si>
  <si>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</si>
  <si>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</si>
  <si>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</si>
  <si>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</si>
  <si>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</si>
  <si>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</si>
  <si>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</si>
  <si>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</si>
  <si>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</si>
  <si>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</si>
  <si>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</si>
  <si>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</si>
  <si>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</si>
  <si>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</si>
  <si>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</si>
  <si>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</si>
  <si>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</si>
  <si>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</si>
  <si>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</si>
  <si>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</si>
  <si>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</si>
  <si>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</si>
  <si>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</si>
  <si>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</si>
  <si>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</si>
  <si>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</si>
  <si>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</si>
  <si>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</si>
  <si>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</si>
  <si>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</si>
  <si>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</si>
  <si>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</si>
  <si>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</si>
  <si>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</si>
  <si>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</si>
  <si>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</si>
  <si>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</si>
  <si>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</si>
  <si>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</si>
  <si>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</si>
  <si>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</si>
  <si>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</si>
  <si>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</si>
  <si>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</si>
  <si>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</si>
  <si>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</si>
  <si>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</si>
  <si>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</si>
  <si>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</si>
  <si>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</si>
  <si>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</si>
  <si>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</si>
  <si>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</si>
  <si>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</si>
  <si>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</si>
  <si>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</si>
  <si>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</si>
  <si>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</si>
  <si>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</si>
  <si>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</si>
  <si>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</si>
  <si>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</si>
  <si>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</si>
  <si>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</si>
  <si>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</si>
  <si>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</si>
  <si>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</si>
  <si>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</si>
  <si>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</si>
  <si>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</si>
  <si>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</si>
  <si>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</si>
  <si>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</si>
  <si>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</si>
  <si>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</si>
  <si>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</si>
  <si>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</si>
  <si>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</si>
  <si>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</si>
  <si>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</si>
  <si>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</si>
  <si>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</si>
  <si>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</si>
  <si>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</si>
  <si>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</si>
  <si>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</si>
  <si>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</si>
  <si>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</si>
  <si>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</si>
  <si>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</si>
  <si>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</si>
  <si>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</si>
  <si>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</si>
  <si>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</si>
  <si>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</si>
  <si>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</si>
  <si>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</si>
  <si>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</si>
  <si>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</si>
  <si>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</si>
  <si>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</si>
  <si>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</si>
  <si>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</si>
  <si>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</si>
  <si>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</si>
  <si>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</si>
  <si>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</si>
  <si>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</si>
  <si>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</si>
  <si>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</si>
  <si>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</si>
  <si>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</si>
  <si>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</si>
  <si>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</si>
  <si>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</si>
  <si>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</si>
  <si>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</si>
  <si>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</si>
  <si>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</si>
  <si>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</si>
  <si>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</si>
  <si>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</si>
  <si>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</si>
  <si>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</si>
  <si>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</si>
  <si>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</si>
  <si>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</si>
  <si>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</si>
  <si>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</si>
  <si>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</si>
  <si>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</si>
  <si>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</si>
  <si>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</si>
  <si>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</si>
  <si>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</si>
  <si>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</si>
  <si>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</si>
  <si>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</si>
  <si>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</si>
  <si>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</si>
  <si>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</si>
  <si>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</si>
  <si>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</si>
  <si>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</si>
  <si>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</si>
  <si>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</si>
  <si>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</si>
  <si>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</si>
  <si>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</si>
  <si>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</si>
  <si>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</si>
  <si>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</si>
  <si>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</si>
  <si>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</si>
  <si>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</si>
  <si>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</si>
  <si>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</si>
  <si>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</si>
  <si>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</si>
  <si>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</si>
  <si>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</si>
  <si>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</si>
  <si>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</si>
  <si>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</si>
  <si>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</si>
  <si>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</si>
  <si>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</si>
  <si>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</si>
  <si>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</si>
  <si>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</si>
  <si>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</si>
  <si>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</si>
  <si>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</si>
  <si>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</si>
  <si>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</si>
  <si>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</si>
  <si>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</si>
  <si>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</si>
  <si>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</si>
  <si>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</si>
  <si>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</si>
  <si>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</si>
  <si>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</si>
  <si>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</si>
  <si>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</si>
  <si>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</si>
  <si>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</si>
  <si>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</si>
  <si>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</si>
  <si>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</si>
  <si>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</si>
  <si>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</si>
  <si>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</si>
  <si>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</si>
  <si>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</si>
  <si>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</si>
  <si>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</si>
  <si>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</si>
  <si>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</si>
  <si>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</si>
  <si>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</si>
  <si>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</si>
  <si>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</si>
  <si>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</si>
  <si>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</si>
  <si>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</si>
  <si>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</si>
  <si>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</si>
  <si>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</si>
  <si>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</si>
  <si>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</si>
  <si>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</si>
  <si>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</si>
  <si>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</si>
  <si>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</si>
  <si>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</si>
  <si>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</si>
  <si>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</si>
  <si>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</si>
  <si>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</si>
  <si>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</si>
  <si>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</si>
  <si>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</si>
  <si>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</si>
  <si>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</si>
  <si>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</si>
  <si>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</si>
  <si>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</si>
  <si>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</si>
  <si>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</si>
  <si>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</si>
  <si>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</si>
  <si>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</si>
  <si>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</si>
  <si>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</si>
  <si>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</si>
  <si>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</si>
  <si>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</si>
  <si>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</si>
  <si>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</si>
  <si>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</si>
  <si>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</si>
  <si>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</si>
  <si>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</si>
  <si>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</si>
  <si>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</si>
  <si>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</si>
  <si>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</si>
  <si>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</si>
  <si>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</si>
  <si>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</si>
  <si>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</si>
  <si>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</si>
  <si>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</si>
  <si>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</si>
  <si>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</si>
  <si>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</si>
  <si>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</si>
  <si>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</si>
  <si>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</si>
  <si>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</si>
  <si>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</si>
  <si>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</si>
  <si>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</si>
  <si>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</si>
  <si>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</si>
  <si>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</si>
  <si>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</si>
  <si>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</si>
  <si>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</si>
  <si>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</si>
  <si>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</si>
  <si>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</si>
  <si>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</si>
  <si>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</si>
  <si>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</si>
  <si>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</si>
  <si>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</si>
  <si>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</si>
  <si>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</si>
  <si>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</si>
  <si>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</si>
  <si>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</si>
  <si>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</si>
  <si>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</si>
  <si>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</si>
  <si>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</si>
  <si>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</si>
  <si>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</si>
  <si>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</si>
  <si>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</si>
  <si>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</si>
  <si>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</si>
  <si>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</si>
  <si>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</si>
  <si>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</si>
  <si>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</si>
  <si>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</si>
  <si>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</si>
  <si>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</si>
  <si>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</si>
  <si>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</si>
  <si>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</si>
  <si>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</si>
  <si>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</si>
  <si>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</si>
  <si>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</si>
  <si>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</si>
  <si>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</si>
  <si>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</si>
  <si>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</si>
  <si>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</si>
  <si>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</si>
  <si>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</si>
  <si>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</si>
  <si>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</si>
  <si>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</si>
  <si>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</si>
  <si>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</si>
  <si>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</si>
  <si>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</si>
  <si>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</si>
  <si>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</si>
  <si>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</si>
  <si>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</si>
  <si>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</si>
  <si>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</si>
  <si>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</si>
  <si>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</si>
  <si>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</si>
  <si>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</si>
  <si>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</si>
  <si>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</si>
  <si>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</si>
  <si>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</si>
  <si>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</si>
  <si>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</si>
  <si>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</si>
  <si>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</si>
  <si>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</si>
  <si>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</si>
  <si>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</si>
  <si>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</si>
  <si>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</si>
  <si>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</si>
  <si>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</si>
  <si>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</si>
  <si>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</si>
  <si>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</si>
  <si>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</si>
  <si>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</si>
  <si>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</si>
  <si>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</si>
  <si>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</si>
  <si>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</si>
  <si>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</si>
  <si>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</si>
  <si>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</si>
  <si>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</si>
  <si>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</si>
  <si>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</si>
  <si>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</si>
  <si>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</si>
  <si>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</si>
  <si>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</si>
  <si>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</si>
  <si>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</si>
  <si>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</si>
  <si>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</si>
  <si>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</si>
  <si>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</si>
  <si>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</si>
  <si>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</si>
  <si>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</si>
  <si>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</si>
  <si>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</si>
  <si>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</si>
  <si>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</si>
  <si>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</si>
  <si>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</si>
  <si>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</si>
  <si>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</si>
  <si>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</si>
  <si>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</si>
  <si>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</si>
  <si>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</si>
  <si>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</si>
  <si>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</si>
  <si>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</si>
  <si>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</si>
  <si>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</si>
  <si>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</si>
  <si>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</si>
  <si>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</si>
  <si>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</si>
  <si>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</si>
  <si>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</si>
  <si>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</si>
  <si>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</si>
  <si>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</si>
  <si>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</si>
  <si>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</si>
  <si>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</si>
  <si>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</si>
  <si>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</si>
  <si>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</si>
  <si>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</si>
  <si>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</si>
  <si>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</si>
  <si>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</si>
  <si>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</si>
  <si>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</si>
  <si>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</si>
  <si>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</si>
  <si>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</si>
  <si>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</si>
  <si>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</si>
  <si>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</si>
  <si>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</si>
  <si>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</si>
  <si>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</si>
  <si>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</si>
  <si>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</si>
  <si>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</si>
  <si>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</si>
  <si>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</si>
  <si>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</si>
  <si>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</si>
  <si>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</si>
  <si>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</si>
  <si>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</si>
  <si>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</si>
  <si>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</si>
  <si>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</si>
  <si>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</si>
  <si>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</si>
  <si>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</si>
  <si>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</si>
  <si>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</si>
  <si>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</si>
  <si>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</si>
  <si>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</si>
  <si>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</si>
  <si>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</si>
  <si>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</si>
  <si>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</si>
  <si>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</si>
  <si>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</si>
  <si>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</si>
  <si>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</si>
  <si>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</si>
  <si>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</si>
  <si>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</si>
  <si>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</si>
  <si>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</si>
  <si>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</si>
  <si>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</si>
  <si>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</si>
  <si>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</si>
  <si>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</si>
  <si>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</si>
  <si>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</si>
  <si>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</si>
  <si>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</si>
  <si>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</si>
  <si>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</si>
  <si>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</si>
  <si>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</si>
  <si>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</si>
  <si>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</si>
  <si>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</si>
  <si>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</si>
  <si>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</si>
  <si>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</si>
  <si>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</si>
  <si>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</si>
  <si>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</si>
  <si>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</si>
  <si>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</si>
  <si>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</si>
  <si>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</si>
  <si>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</si>
  <si>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</si>
  <si>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</si>
  <si>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</si>
  <si>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</si>
  <si>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</si>
  <si>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</si>
  <si>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</si>
  <si>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</si>
  <si>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</si>
  <si>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</si>
  <si>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</si>
  <si>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</si>
  <si>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</si>
  <si>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</si>
  <si>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</si>
  <si>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</si>
  <si>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</si>
  <si>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</si>
  <si>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</si>
  <si>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</si>
  <si>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</si>
  <si>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</si>
  <si>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</si>
  <si>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</si>
  <si>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</si>
  <si>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</si>
  <si>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</si>
  <si>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</si>
  <si>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</si>
  <si>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</si>
  <si>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</si>
  <si>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</si>
  <si>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</si>
  <si>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</si>
  <si>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</si>
  <si>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</si>
  <si>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</si>
  <si>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</si>
  <si>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</si>
  <si>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</si>
  <si>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</si>
  <si>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</si>
  <si>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</si>
  <si>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</si>
  <si>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</si>
  <si>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</si>
  <si>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</si>
  <si>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</si>
  <si>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</si>
  <si>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</si>
  <si>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</si>
  <si>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</si>
  <si>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</si>
  <si>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</si>
  <si>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</si>
  <si>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</si>
  <si>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</si>
  <si>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</si>
  <si>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</si>
  <si>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</si>
  <si>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</si>
  <si>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</si>
  <si>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</si>
  <si>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</si>
  <si>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</si>
  <si>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</si>
  <si>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</si>
  <si>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</si>
  <si>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</si>
  <si>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</si>
  <si>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</si>
  <si>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</si>
  <si>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</si>
  <si>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</si>
  <si>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</si>
  <si>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</si>
  <si>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</si>
  <si>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</si>
  <si>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</si>
  <si>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</si>
  <si>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</si>
  <si>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</si>
  <si>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</si>
  <si>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</si>
  <si>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</si>
  <si>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</si>
  <si>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</si>
  <si>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</si>
  <si>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</si>
  <si>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</si>
  <si>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</si>
  <si>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</si>
  <si>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</si>
  <si>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</si>
  <si>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</si>
  <si>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</si>
  <si>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</si>
  <si>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</si>
  <si>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</si>
  <si>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</si>
  <si>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</si>
  <si>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</si>
  <si>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</si>
  <si>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</si>
  <si>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</si>
  <si>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</si>
  <si>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</si>
  <si>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</si>
  <si>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</si>
  <si>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</si>
  <si>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</si>
  <si>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</si>
  <si>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</si>
  <si>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</si>
  <si>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</si>
  <si>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</si>
  <si>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</si>
  <si>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</si>
  <si>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</si>
  <si>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</si>
  <si>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</si>
  <si>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</si>
  <si>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</si>
  <si>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</si>
  <si>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</si>
  <si>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</si>
  <si>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</si>
  <si>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</si>
  <si>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</si>
  <si>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</si>
  <si>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</si>
  <si>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</si>
  <si>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</si>
  <si>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</si>
  <si>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</si>
  <si>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</si>
  <si>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</si>
  <si>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</si>
  <si>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</si>
  <si>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</si>
  <si>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</si>
  <si>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</si>
  <si>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</si>
  <si>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</si>
  <si>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</si>
  <si>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</si>
  <si>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</si>
  <si>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</si>
  <si>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</si>
  <si>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</si>
  <si>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</si>
  <si>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</si>
  <si>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</si>
  <si>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</si>
  <si>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</si>
  <si>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</si>
  <si>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</si>
  <si>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</si>
  <si>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</si>
  <si>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</si>
  <si>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</si>
  <si>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</si>
  <si>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</si>
  <si>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</si>
  <si>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</si>
  <si>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</si>
  <si>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</si>
  <si>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</si>
  <si>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</si>
  <si>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</si>
  <si>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</si>
  <si>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</si>
  <si>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</si>
  <si>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</si>
  <si>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</si>
  <si>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</si>
  <si>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</si>
  <si>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</si>
  <si>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</si>
  <si>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</si>
  <si>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</si>
  <si>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</si>
  <si>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</si>
  <si>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</si>
  <si>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</si>
  <si>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</si>
  <si>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</si>
  <si>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</si>
  <si>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</si>
  <si>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</si>
  <si>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</si>
  <si>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</si>
  <si>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</si>
  <si>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</si>
  <si>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</si>
  <si>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</si>
  <si>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</si>
  <si>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</si>
  <si>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</si>
  <si>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</si>
  <si>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</si>
  <si>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</si>
  <si>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</si>
  <si>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</si>
  <si>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</si>
  <si>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</si>
  <si>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</si>
  <si>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</si>
  <si>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</si>
  <si>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</si>
  <si>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</si>
  <si>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</si>
  <si>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</si>
  <si>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</si>
  <si>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</si>
  <si>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</si>
  <si>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</si>
  <si>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</si>
  <si>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</si>
  <si>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</si>
  <si>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</si>
  <si>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</si>
  <si>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</si>
  <si>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</si>
  <si>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</si>
  <si>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</si>
  <si>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</si>
  <si>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</si>
  <si>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</si>
  <si>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</si>
  <si>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</si>
  <si>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</si>
  <si>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</si>
  <si>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</si>
  <si>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</si>
  <si>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</si>
  <si>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</si>
  <si>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</si>
  <si>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</si>
  <si>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</si>
  <si>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</si>
  <si>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</si>
  <si>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</si>
  <si>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</si>
  <si>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</si>
  <si>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</si>
  <si>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</si>
  <si>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</si>
  <si>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</si>
  <si>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</si>
  <si>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</si>
  <si>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</si>
  <si>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</si>
  <si>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</si>
  <si>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</si>
  <si>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</si>
  <si>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</si>
  <si>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</si>
  <si>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</si>
  <si>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</si>
  <si>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</si>
  <si>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</si>
  <si>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</si>
  <si>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</si>
  <si>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</si>
  <si>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</si>
  <si>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</si>
  <si>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</si>
  <si>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</si>
  <si>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</si>
  <si>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</si>
  <si>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</si>
  <si>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</si>
  <si>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</si>
  <si>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</si>
  <si>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</si>
  <si>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</si>
  <si>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</si>
  <si>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</si>
  <si>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</si>
  <si>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</si>
  <si>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</si>
  <si>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</si>
  <si>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</si>
  <si>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</si>
  <si>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</si>
  <si>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</si>
  <si>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</si>
  <si>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</si>
  <si>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</si>
  <si>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</si>
  <si>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</si>
  <si>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</si>
  <si>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</si>
  <si>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</si>
  <si>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</si>
  <si>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</si>
  <si>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</si>
  <si>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</si>
  <si>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</si>
  <si>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</si>
  <si>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</si>
  <si>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</si>
  <si>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</si>
  <si>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</si>
  <si>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</si>
  <si>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</si>
  <si>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</si>
  <si>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</si>
  <si>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</si>
  <si>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</si>
  <si>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</si>
  <si>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</si>
  <si>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</si>
  <si>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</si>
  <si>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</si>
  <si>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</si>
  <si>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</si>
  <si>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</si>
  <si>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</si>
  <si>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</si>
  <si>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</si>
  <si>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</si>
  <si>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</si>
  <si>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</si>
  <si>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</si>
  <si>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</si>
  <si>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</si>
  <si>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</si>
  <si>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</si>
  <si>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</si>
  <si>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</si>
  <si>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</si>
  <si>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</si>
  <si>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</si>
  <si>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</si>
  <si>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</si>
  <si>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</si>
  <si>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</si>
  <si>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</si>
  <si>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</si>
  <si>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</si>
  <si>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</si>
  <si>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</si>
  <si>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</si>
  <si>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</si>
  <si>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</si>
  <si>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</si>
  <si>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</si>
  <si>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</si>
  <si>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</si>
  <si>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</si>
  <si>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</si>
  <si>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</si>
  <si>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</si>
  <si>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</si>
  <si>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</si>
  <si>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</si>
  <si>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</si>
  <si>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</si>
  <si>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</si>
  <si>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</si>
  <si>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</si>
  <si>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</si>
  <si>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</si>
  <si>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</si>
  <si>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</si>
  <si>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</si>
  <si>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</si>
  <si>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</si>
  <si>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</si>
  <si>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</si>
  <si>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</si>
  <si>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</si>
  <si>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</si>
  <si>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</si>
  <si>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</si>
  <si>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</si>
  <si>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</si>
  <si>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</si>
  <si>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</si>
  <si>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</si>
  <si>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</si>
  <si>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</si>
  <si>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</si>
  <si>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</si>
  <si>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</si>
  <si>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</si>
  <si>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</si>
  <si>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</si>
  <si>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</si>
  <si>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</si>
  <si>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</si>
  <si>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</si>
  <si>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</si>
  <si>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</si>
  <si>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</si>
  <si>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</si>
  <si>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</si>
  <si>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</si>
  <si>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</si>
  <si>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</si>
  <si>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</si>
  <si>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</si>
  <si>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</si>
  <si>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</si>
  <si>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</si>
  <si>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</si>
  <si>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</si>
  <si>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</si>
  <si>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</si>
  <si>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</si>
  <si>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</si>
  <si>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</si>
  <si>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</si>
  <si>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</si>
  <si>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</si>
  <si>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</si>
  <si>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</si>
  <si>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</si>
  <si>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</si>
  <si>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</si>
  <si>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</si>
  <si>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</si>
  <si>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</si>
  <si>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</si>
  <si>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</si>
  <si>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</si>
  <si>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</si>
  <si>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</si>
  <si>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</si>
  <si>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</si>
  <si>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</si>
  <si>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</si>
  <si>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</si>
  <si>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</si>
  <si>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</si>
  <si>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</si>
  <si>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</si>
  <si>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</si>
  <si>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</si>
  <si>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</si>
  <si>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</si>
  <si>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</si>
  <si>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</si>
  <si>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</si>
  <si>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</si>
  <si>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</si>
  <si>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</si>
  <si>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</si>
  <si>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</si>
  <si>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</si>
  <si>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</si>
  <si>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</si>
  <si>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</si>
  <si>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</si>
  <si>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</si>
  <si>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</si>
  <si>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</si>
  <si>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</si>
  <si>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</si>
  <si>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</si>
  <si>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</si>
  <si>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</si>
  <si>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</si>
  <si>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</si>
  <si>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</si>
  <si>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</si>
  <si>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</si>
  <si>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</si>
  <si>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</si>
  <si>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</si>
  <si>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</si>
  <si>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</si>
  <si>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</si>
  <si>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</si>
  <si>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</si>
  <si>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</si>
  <si>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</si>
  <si>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</si>
  <si>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</si>
  <si>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</si>
  <si>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</si>
  <si>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</si>
  <si>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</si>
  <si>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</si>
  <si>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</si>
  <si>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</si>
  <si>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</si>
  <si>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</si>
  <si>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</si>
  <si>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</si>
  <si>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</si>
  <si>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</si>
  <si>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</si>
  <si>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</si>
  <si>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</si>
  <si>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</si>
  <si>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</si>
  <si>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</si>
  <si>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</si>
  <si>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</si>
  <si>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</si>
  <si>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</si>
  <si>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</si>
  <si>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</si>
  <si>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</si>
  <si>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</si>
  <si>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</si>
  <si>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</si>
  <si>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</si>
  <si>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</si>
  <si>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</si>
  <si>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</si>
  <si>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</si>
  <si>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</si>
  <si>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</si>
  <si>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</si>
  <si>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</si>
  <si>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</si>
  <si>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</si>
  <si>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</si>
  <si>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</si>
  <si>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</si>
  <si>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</si>
  <si>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</si>
  <si>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</si>
  <si>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</si>
  <si>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</si>
  <si>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</si>
  <si>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</si>
  <si>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</si>
  <si>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</si>
  <si>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</si>
  <si>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</si>
  <si>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</si>
  <si>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</si>
  <si>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</si>
  <si>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</si>
  <si>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</si>
  <si>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</si>
  <si>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</si>
  <si>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</si>
  <si>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</si>
  <si>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</si>
  <si>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</si>
  <si>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</si>
  <si>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</si>
  <si>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</si>
  <si>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</si>
  <si>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</si>
  <si>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</si>
  <si>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</si>
  <si>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</si>
  <si>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</si>
  <si>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</si>
  <si>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</si>
  <si>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</si>
  <si>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</si>
  <si>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</si>
  <si>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</si>
  <si>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</si>
  <si>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</si>
  <si>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</si>
  <si>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</si>
  <si>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</si>
  <si>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</si>
  <si>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</si>
  <si>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</si>
  <si>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</si>
  <si>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</si>
  <si>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</si>
  <si>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</si>
  <si>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</si>
  <si>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</si>
  <si>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</si>
  <si>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</si>
  <si>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</si>
  <si>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</si>
  <si>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</si>
  <si>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</si>
  <si>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</si>
  <si>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</si>
  <si>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</si>
  <si>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</si>
  <si>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</si>
  <si>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</si>
  <si>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</si>
  <si>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</si>
  <si>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</si>
  <si>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</si>
  <si>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</si>
  <si>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</si>
  <si>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</si>
  <si>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</si>
  <si>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</si>
  <si>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</si>
  <si>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</si>
  <si>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</si>
  <si>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</si>
  <si>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</si>
  <si>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</si>
  <si>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</si>
  <si>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</si>
  <si>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</si>
  <si>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</si>
  <si>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</si>
  <si>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</si>
  <si>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</si>
  <si>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</si>
  <si>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</si>
  <si>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</si>
  <si>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</si>
  <si>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</si>
  <si>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</si>
  <si>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</si>
  <si>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</si>
  <si>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</si>
  <si>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</si>
  <si>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</si>
  <si>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</si>
  <si>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</si>
  <si>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</si>
  <si>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</si>
  <si>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</si>
  <si>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</si>
  <si>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</si>
  <si>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</si>
  <si>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</si>
  <si>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</si>
  <si>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</si>
  <si>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</si>
  <si>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</si>
  <si>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</si>
  <si>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</si>
  <si>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</si>
  <si>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</si>
  <si>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</si>
  <si>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</si>
  <si>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</si>
  <si>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</si>
  <si>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</si>
  <si>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</si>
  <si>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</si>
  <si>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</si>
  <si>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</si>
  <si>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</si>
  <si>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</si>
  <si>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</si>
  <si>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</si>
  <si>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</si>
  <si>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</si>
  <si>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</si>
  <si>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</si>
  <si>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</si>
  <si>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</si>
  <si>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</si>
  <si>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</si>
  <si>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</si>
  <si>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</si>
  <si>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</si>
  <si>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</si>
  <si>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</si>
  <si>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</si>
  <si>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</si>
  <si>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</si>
  <si>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</si>
  <si>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</si>
  <si>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</si>
  <si>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</si>
  <si>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</si>
  <si>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</si>
  <si>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</si>
  <si>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</si>
  <si>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</si>
  <si>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</si>
  <si>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</si>
  <si>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</si>
  <si>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</si>
  <si>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</si>
  <si>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</si>
  <si>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</si>
  <si>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</si>
  <si>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</si>
  <si>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</si>
  <si>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</si>
  <si>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</si>
  <si>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</si>
  <si>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</si>
  <si>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</si>
  <si>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</si>
  <si>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</si>
  <si>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</si>
  <si>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</si>
  <si>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</si>
  <si>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</si>
  <si>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</si>
  <si>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</si>
  <si>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</si>
  <si>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</si>
  <si>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</si>
  <si>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</si>
  <si>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</si>
  <si>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</si>
  <si>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</si>
  <si>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</si>
  <si>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</si>
  <si>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</si>
  <si>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</si>
  <si>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</si>
  <si>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</si>
  <si>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</si>
  <si>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</si>
  <si>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</si>
  <si>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</si>
  <si>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</si>
  <si>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</si>
  <si>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</si>
  <si>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</si>
  <si>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</si>
  <si>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</si>
  <si>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</si>
  <si>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</si>
  <si>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</si>
  <si>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</si>
  <si>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</si>
  <si>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</si>
  <si>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</si>
  <si>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</si>
  <si>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</si>
  <si>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</si>
  <si>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</si>
  <si>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</si>
  <si>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</si>
  <si>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</si>
  <si>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</si>
  <si>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</si>
  <si>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</si>
  <si>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</si>
  <si>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</si>
  <si>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</si>
  <si>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</si>
  <si>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</si>
  <si>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</si>
  <si>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</si>
  <si>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</si>
  <si>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</si>
  <si>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</si>
  <si>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</si>
  <si>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</si>
  <si>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</si>
  <si>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</si>
  <si>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</si>
  <si>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</si>
  <si>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</si>
  <si>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</si>
  <si>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</si>
  <si>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</si>
  <si>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</si>
  <si>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</si>
  <si>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</si>
  <si>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</si>
  <si>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</si>
  <si>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</si>
  <si>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</si>
  <si>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</si>
  <si>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</si>
  <si>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</si>
  <si>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</si>
  <si>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</si>
  <si>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</si>
  <si>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</si>
  <si>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</si>
  <si>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</si>
  <si>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</si>
  <si>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</si>
  <si>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</si>
  <si>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</si>
  <si>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</si>
  <si>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</si>
  <si>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</si>
  <si>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</si>
  <si>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</si>
  <si>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</si>
  <si>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</si>
  <si>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</si>
  <si>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</si>
  <si>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</si>
  <si>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</si>
  <si>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</si>
  <si>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</si>
  <si>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</si>
  <si>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</si>
  <si>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</si>
  <si>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</si>
  <si>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</si>
  <si>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</si>
  <si>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</si>
  <si>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</si>
  <si>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</si>
  <si>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</si>
  <si>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</si>
  <si>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</si>
  <si>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</si>
  <si>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</si>
  <si>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</si>
  <si>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</si>
  <si>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</si>
  <si>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</si>
  <si>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</si>
  <si>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</si>
  <si>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</si>
  <si>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</si>
  <si>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</si>
  <si>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</si>
  <si>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</si>
  <si>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</si>
  <si>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</si>
  <si>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</si>
  <si>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</si>
  <si>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</si>
  <si>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</si>
  <si>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</si>
  <si>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</si>
  <si>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</si>
  <si>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</si>
  <si>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</si>
  <si>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</si>
  <si>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</si>
  <si>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</si>
  <si>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</si>
  <si>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</si>
  <si>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</si>
  <si>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</si>
  <si>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</si>
  <si>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</si>
  <si>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</si>
  <si>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</si>
  <si>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</si>
  <si>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</si>
  <si>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</si>
  <si>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</si>
  <si>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</si>
  <si>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</si>
  <si>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</si>
  <si>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</si>
  <si>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</si>
  <si>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</si>
  <si>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</si>
  <si>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</si>
  <si>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</si>
  <si>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</si>
  <si>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</si>
  <si>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</si>
  <si>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</si>
  <si>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</si>
  <si>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</si>
  <si>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</si>
  <si>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</si>
  <si>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</si>
  <si>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</si>
  <si>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</si>
  <si>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</si>
  <si>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</si>
  <si>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</si>
  <si>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</si>
  <si>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</si>
  <si>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</si>
  <si>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</si>
  <si>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</si>
  <si>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</si>
  <si>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</si>
  <si>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</si>
  <si>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</si>
  <si>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</si>
  <si>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</si>
  <si>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</si>
  <si>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</si>
  <si>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</si>
  <si>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</si>
  <si>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</si>
  <si>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</si>
  <si>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</si>
  <si>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</si>
  <si>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</si>
  <si>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</si>
  <si>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</si>
  <si>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</si>
  <si>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</si>
  <si>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</si>
  <si>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</si>
  <si>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</si>
  <si>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</si>
  <si>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</si>
  <si>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</si>
  <si>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</si>
  <si>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</si>
  <si>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</si>
  <si>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</si>
  <si>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</si>
  <si>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</si>
  <si>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</si>
  <si>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</si>
  <si>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</si>
  <si>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</si>
  <si>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</si>
  <si>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</si>
  <si>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</si>
  <si>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</si>
  <si>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</si>
  <si>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</si>
  <si>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</si>
  <si>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</si>
  <si>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</si>
  <si>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</si>
  <si>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</si>
  <si>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</si>
  <si>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</si>
  <si>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</si>
  <si>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</si>
  <si>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</si>
  <si>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</si>
  <si>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</si>
  <si>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</si>
  <si>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</si>
  <si>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</si>
  <si>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</si>
  <si>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</si>
  <si>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</si>
  <si>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</si>
  <si>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</si>
  <si>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</si>
  <si>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</si>
  <si>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</si>
  <si>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</si>
  <si>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</si>
  <si>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</si>
  <si>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</si>
  <si>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</si>
  <si>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</si>
  <si>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</si>
  <si>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</si>
  <si>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</si>
  <si>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</si>
  <si>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</si>
  <si>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</si>
  <si>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</si>
  <si>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</si>
  <si>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</si>
  <si>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</si>
  <si>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</si>
  <si>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</si>
  <si>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</si>
  <si>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</si>
  <si>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</si>
  <si>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</si>
  <si>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</si>
  <si>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</si>
  <si>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</si>
  <si>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</si>
  <si>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</si>
  <si>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</si>
  <si>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</si>
  <si>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</si>
  <si>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</si>
  <si>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</si>
  <si>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</si>
  <si>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</si>
  <si>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</si>
  <si>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</si>
  <si>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</si>
  <si>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</si>
  <si>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</si>
  <si>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</si>
  <si>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</si>
  <si>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</si>
  <si>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</si>
  <si>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</si>
  <si>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</si>
  <si>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</si>
  <si>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</si>
  <si>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</si>
  <si>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</si>
  <si>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</si>
  <si>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</si>
  <si>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</si>
  <si>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</si>
  <si>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</si>
  <si>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</si>
  <si>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</si>
  <si>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</si>
  <si>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</si>
  <si>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</si>
  <si>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</si>
  <si>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</si>
  <si>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</si>
  <si>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</si>
  <si>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</si>
  <si>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</si>
  <si>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</si>
  <si>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</si>
  <si>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</si>
  <si>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</si>
  <si>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</si>
  <si>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</si>
  <si>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</si>
  <si>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</si>
  <si>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</si>
  <si>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</si>
  <si>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</si>
  <si>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</si>
  <si>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</si>
  <si>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</si>
  <si>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</si>
  <si>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</si>
  <si>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</si>
  <si>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</si>
  <si>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</si>
  <si>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</si>
  <si>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</si>
  <si>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</si>
  <si>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</si>
  <si>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</si>
  <si>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</si>
  <si>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</si>
  <si>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</si>
  <si>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</si>
  <si>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</si>
  <si>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</si>
  <si>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</si>
  <si>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</si>
  <si>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</si>
  <si>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</si>
  <si>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</si>
  <si>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</si>
  <si>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</si>
  <si>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</si>
  <si>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</si>
  <si>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</si>
  <si>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</si>
  <si>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</si>
  <si>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</si>
  <si>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</si>
  <si>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</si>
  <si>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</si>
  <si>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</si>
  <si>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</si>
  <si>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</si>
  <si>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</si>
  <si>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</si>
  <si>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</si>
  <si>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</si>
  <si>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</si>
  <si>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</si>
  <si>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</si>
  <si>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</si>
  <si>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</si>
  <si>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</si>
  <si>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</si>
  <si>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</si>
  <si>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</si>
  <si>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</si>
  <si>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</si>
  <si>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</si>
  <si>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</si>
  <si>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</si>
  <si>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</si>
  <si>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</si>
  <si>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</si>
  <si>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</si>
  <si>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</si>
  <si>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</si>
  <si>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</si>
  <si>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</si>
  <si>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</si>
  <si>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</si>
  <si>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</si>
  <si>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</si>
  <si>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</si>
  <si>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</si>
  <si>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</si>
  <si>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</si>
  <si>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</si>
  <si>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</si>
  <si>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</si>
  <si>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</si>
  <si>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</si>
  <si>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</si>
  <si>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</si>
  <si>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</si>
  <si>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</si>
  <si>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</si>
  <si>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</si>
  <si>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</si>
  <si>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</si>
  <si>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</si>
  <si>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</si>
  <si>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</si>
  <si>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</si>
  <si>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</si>
  <si>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</si>
  <si>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</si>
  <si>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</si>
  <si>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</si>
  <si>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</si>
  <si>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</si>
  <si>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</si>
  <si>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</si>
  <si>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</si>
  <si>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</si>
  <si>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</si>
  <si>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</si>
  <si>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</si>
  <si>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</si>
  <si>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</si>
  <si>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</si>
  <si>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</si>
  <si>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</si>
  <si>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</si>
  <si>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</si>
  <si>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</si>
  <si>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</si>
  <si>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</si>
  <si>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</si>
  <si>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</si>
  <si>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</si>
  <si>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</si>
  <si>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</si>
  <si>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</si>
  <si>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</si>
  <si>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</si>
  <si>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</si>
  <si>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</si>
  <si>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</si>
  <si>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</si>
  <si>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</si>
  <si>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</si>
  <si>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</si>
  <si>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</si>
  <si>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</si>
  <si>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</si>
  <si>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</si>
  <si>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</si>
  <si>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</si>
  <si>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</si>
  <si>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</si>
  <si>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</si>
  <si>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</si>
  <si>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</si>
  <si>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</si>
  <si>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</si>
  <si>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</si>
  <si>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</si>
  <si>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</si>
  <si>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</si>
  <si>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</si>
  <si>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</si>
  <si>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</si>
  <si>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</si>
  <si>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</si>
  <si>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</si>
  <si>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</si>
  <si>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</si>
  <si>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</si>
  <si>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</si>
  <si>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</si>
  <si>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</si>
  <si>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</si>
  <si>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</si>
  <si>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</si>
  <si>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</si>
  <si>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</si>
  <si>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</si>
  <si>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</si>
  <si>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</si>
  <si>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</si>
  <si>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</si>
  <si>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</si>
  <si>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</si>
  <si>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</si>
  <si>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</si>
  <si>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</si>
  <si>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</si>
  <si>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</si>
  <si>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</si>
  <si>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</si>
  <si>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</si>
  <si>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</si>
  <si>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</si>
  <si>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</si>
  <si>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</si>
  <si>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</si>
  <si>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</si>
  <si>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</si>
  <si>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</si>
  <si>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</si>
  <si>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</si>
  <si>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</si>
  <si>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</si>
  <si>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</si>
  <si>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</si>
  <si>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</si>
  <si>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</si>
  <si>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</si>
  <si>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</si>
  <si>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</si>
  <si>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</si>
  <si>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</si>
  <si>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</si>
  <si>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</si>
  <si>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</si>
  <si>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</si>
  <si>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</si>
  <si>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</si>
  <si>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</si>
  <si>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</si>
  <si>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</si>
  <si>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</si>
  <si>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</si>
  <si>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</si>
  <si>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</si>
  <si>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</si>
  <si>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</si>
  <si>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</si>
  <si>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</si>
  <si>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</si>
  <si>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</si>
  <si>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</si>
  <si>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</si>
  <si>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</si>
  <si>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</si>
  <si>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</si>
  <si>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</si>
  <si>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</si>
  <si>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</si>
  <si>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</si>
  <si>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</si>
  <si>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</si>
  <si>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</si>
  <si>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</si>
  <si>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</si>
  <si>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</si>
  <si>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</si>
  <si>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</si>
  <si>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</si>
  <si>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</si>
  <si>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</si>
  <si>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</si>
  <si>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</si>
  <si>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</si>
  <si>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</si>
  <si>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</si>
  <si>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</si>
  <si>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</si>
  <si>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</si>
  <si>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</si>
  <si>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</si>
  <si>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</si>
  <si>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</si>
  <si>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</si>
  <si>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</si>
  <si>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</si>
  <si>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</si>
  <si>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</si>
  <si>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</si>
  <si>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</si>
  <si>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</si>
  <si>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</si>
  <si>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</si>
  <si>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</si>
  <si>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</si>
  <si>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</si>
  <si>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</si>
  <si>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</si>
  <si>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</si>
  <si>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</si>
  <si>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</si>
  <si>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</si>
  <si>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</si>
  <si>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</si>
  <si>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</si>
  <si>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</si>
  <si>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</si>
  <si>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</si>
  <si>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</si>
  <si>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</si>
  <si>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</si>
  <si>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</si>
  <si>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</si>
  <si>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</si>
  <si>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</si>
  <si>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</si>
  <si>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</si>
  <si>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</si>
  <si>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</si>
  <si>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</si>
  <si>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</si>
  <si>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</si>
  <si>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</si>
  <si>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</si>
  <si>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</si>
  <si>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</si>
  <si>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</si>
  <si>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</si>
  <si>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</si>
  <si>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</si>
  <si>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</si>
  <si>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</si>
  <si>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</si>
  <si>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</si>
  <si>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</si>
  <si>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</si>
  <si>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</si>
  <si>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</si>
  <si>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</si>
  <si>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</si>
  <si>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</si>
  <si>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</si>
  <si>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</si>
  <si>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</si>
  <si>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</si>
  <si>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</si>
  <si>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</si>
  <si>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</si>
  <si>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</si>
  <si>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</si>
  <si>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</si>
  <si>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</si>
  <si>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</si>
  <si>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</si>
  <si>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</si>
  <si>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</si>
  <si>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</si>
  <si>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</si>
  <si>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</si>
  <si>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</si>
  <si>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</si>
  <si>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</si>
  <si>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</si>
  <si>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</si>
  <si>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</si>
  <si>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</si>
  <si>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</si>
  <si>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</si>
  <si>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</si>
  <si>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</si>
  <si>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</si>
  <si>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</si>
  <si>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</si>
  <si>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</si>
  <si>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</si>
  <si>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</si>
  <si>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</si>
  <si>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</si>
  <si>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</si>
  <si>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</si>
  <si>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</si>
  <si>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</si>
  <si>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</si>
  <si>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</si>
  <si>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</si>
  <si>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</si>
  <si>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</si>
  <si>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</si>
  <si>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</si>
  <si>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</si>
  <si>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</si>
  <si>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</si>
  <si>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</si>
  <si>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</si>
  <si>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</si>
  <si>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</si>
  <si>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</si>
  <si>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</si>
  <si>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</si>
  <si>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</si>
  <si>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</si>
  <si>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</si>
  <si>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</si>
  <si>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</si>
  <si>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</si>
  <si>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</si>
  <si>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</si>
  <si>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</si>
  <si>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</si>
  <si>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</si>
  <si>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</si>
  <si>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</si>
  <si>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</si>
  <si>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</si>
  <si>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</si>
  <si>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</si>
  <si>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</si>
  <si>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</si>
  <si>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</si>
  <si>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</si>
  <si>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</si>
  <si>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</si>
  <si>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</si>
  <si>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</si>
  <si>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</si>
  <si>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</si>
  <si>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</si>
  <si>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</si>
  <si>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</si>
  <si>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</si>
  <si>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</si>
  <si>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</si>
  <si>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</si>
  <si>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</si>
  <si>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</si>
  <si>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</si>
  <si>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</si>
  <si>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</si>
  <si>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</si>
  <si>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</si>
  <si>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</si>
  <si>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</si>
  <si>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</si>
  <si>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</si>
  <si>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</si>
  <si>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</si>
  <si>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</si>
  <si>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</si>
  <si>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</si>
  <si>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</si>
  <si>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</si>
  <si>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</si>
  <si>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</si>
  <si>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</si>
  <si>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</si>
  <si>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</si>
  <si>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</si>
  <si>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</si>
  <si>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</si>
  <si>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</si>
  <si>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</si>
  <si>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</si>
  <si>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</si>
  <si>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</si>
  <si>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</si>
  <si>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</si>
  <si>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</si>
  <si>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</si>
  <si>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</si>
  <si>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</si>
  <si>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</si>
  <si>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</si>
  <si>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</si>
  <si>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</si>
  <si>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</si>
  <si>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</si>
  <si>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</si>
  <si>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</si>
  <si>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</si>
  <si>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</si>
  <si>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</si>
  <si>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</si>
  <si>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</si>
  <si>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</si>
  <si>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</si>
  <si>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</si>
  <si>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</si>
  <si>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</si>
  <si>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</si>
  <si>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</si>
  <si>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</si>
  <si>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</si>
  <si>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</si>
  <si>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</si>
  <si>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</si>
  <si>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</si>
  <si>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</si>
  <si>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</si>
  <si>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</si>
  <si>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</si>
  <si>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</si>
  <si>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</si>
  <si>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</si>
  <si>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</si>
  <si>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</si>
  <si>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</si>
  <si>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</si>
  <si>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</si>
  <si>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</si>
  <si>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</si>
  <si>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</si>
  <si>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</si>
  <si>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</si>
  <si>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</si>
  <si>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</si>
  <si>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</si>
  <si>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</si>
  <si>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</si>
  <si>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</si>
  <si>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</si>
  <si>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</si>
  <si>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</si>
  <si>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</si>
  <si>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</si>
  <si>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</si>
  <si>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</si>
  <si>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</si>
  <si>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</si>
  <si>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</si>
  <si>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</si>
  <si>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</si>
  <si>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</si>
  <si>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</si>
  <si>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</si>
  <si>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</si>
  <si>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</si>
  <si>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</si>
  <si>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</si>
  <si>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</si>
  <si>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</si>
  <si>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</si>
  <si>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</si>
  <si>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</si>
  <si>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</si>
  <si>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</si>
  <si>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</si>
  <si>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</si>
  <si>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</si>
  <si>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</si>
  <si>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</si>
  <si>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</si>
  <si>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</si>
  <si>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</si>
  <si>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</si>
  <si>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</si>
  <si>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</si>
  <si>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</si>
  <si>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</si>
  <si>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</si>
  <si>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</si>
  <si>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</si>
  <si>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</si>
  <si>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</si>
  <si>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</si>
  <si>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</si>
  <si>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</si>
  <si>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</si>
  <si>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</si>
  <si>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</si>
  <si>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</si>
  <si>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</si>
  <si>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</si>
  <si>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</si>
  <si>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</si>
  <si>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</si>
  <si>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</si>
  <si>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</si>
  <si>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</si>
  <si>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</si>
  <si>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</si>
  <si>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</si>
  <si>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</si>
  <si>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</si>
  <si>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</si>
  <si>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</si>
  <si>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</si>
  <si>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</si>
  <si>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</si>
  <si>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</si>
  <si>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</si>
  <si>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</si>
  <si>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</si>
  <si>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</si>
  <si>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</si>
  <si>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</si>
  <si>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</si>
  <si>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</si>
  <si>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</si>
  <si>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</si>
  <si>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</si>
  <si>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</si>
  <si>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</si>
  <si>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</si>
  <si>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</si>
  <si>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</si>
  <si>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</si>
  <si>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</si>
  <si>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</si>
  <si>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</si>
  <si>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</si>
  <si>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</si>
  <si>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</si>
  <si>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</si>
  <si>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</si>
  <si>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</si>
  <si>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</si>
  <si>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</si>
  <si>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</si>
  <si>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</si>
  <si>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</si>
  <si>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</si>
  <si>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</si>
  <si>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</si>
  <si>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</si>
  <si>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</si>
  <si>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</si>
  <si>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</si>
  <si>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</si>
  <si>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</si>
  <si>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</si>
  <si>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</si>
  <si>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</si>
  <si>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</si>
  <si>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</si>
  <si>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</si>
  <si>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</si>
  <si>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</si>
  <si>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</si>
  <si>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</si>
  <si>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</si>
  <si>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</si>
  <si>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</si>
  <si>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</si>
  <si>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</si>
  <si>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</si>
  <si>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</si>
  <si>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</si>
  <si>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</si>
  <si>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</si>
  <si>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</si>
  <si>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</si>
  <si>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</si>
  <si>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</si>
  <si>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</si>
  <si>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</si>
  <si>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</si>
  <si>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</si>
  <si>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</si>
  <si>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</si>
  <si>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</si>
  <si>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</si>
  <si>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</si>
  <si>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</si>
  <si>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</si>
  <si>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</si>
  <si>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</si>
  <si>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</si>
  <si>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</si>
  <si>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</si>
  <si>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</si>
  <si>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</si>
  <si>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</si>
  <si>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</si>
  <si>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</si>
  <si>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</si>
  <si>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</si>
  <si>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</si>
  <si>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</si>
  <si>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</si>
  <si>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</si>
  <si>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</si>
  <si>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</si>
  <si>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</si>
  <si>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</si>
  <si>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</si>
  <si>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</si>
  <si>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</si>
  <si>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</si>
  <si>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</si>
  <si>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</si>
  <si>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</si>
  <si>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</si>
  <si>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</si>
  <si>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</si>
  <si>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</si>
  <si>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</si>
  <si>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</si>
  <si>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</si>
  <si>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</si>
  <si>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</si>
  <si>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</si>
  <si>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</si>
  <si>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</si>
  <si>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</si>
  <si>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</si>
  <si>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</si>
  <si>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</si>
  <si>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</si>
  <si>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</si>
  <si>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</si>
  <si>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</si>
  <si>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</si>
  <si>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</si>
  <si>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</si>
  <si>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</si>
  <si>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</si>
  <si>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</si>
  <si>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</si>
  <si>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</si>
  <si>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</si>
  <si>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</si>
  <si>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</si>
  <si>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</si>
  <si>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</si>
  <si>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</si>
  <si>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</si>
  <si>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</si>
  <si>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</si>
  <si>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</si>
  <si>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</si>
  <si>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</si>
  <si>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</si>
  <si>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</si>
  <si>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</si>
  <si>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</si>
  <si>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</si>
  <si>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</si>
  <si>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</si>
  <si>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</si>
  <si>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</si>
  <si>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</si>
  <si>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</si>
  <si>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</si>
  <si>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</si>
  <si>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</si>
  <si>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</si>
  <si>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</si>
  <si>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</si>
  <si>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</si>
  <si>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</si>
  <si>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</si>
  <si>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</si>
  <si>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</si>
  <si>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</si>
  <si>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</si>
  <si>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</si>
  <si>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</si>
  <si>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</si>
  <si>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</si>
  <si>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</si>
  <si>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</si>
  <si>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</si>
  <si>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</si>
  <si>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</si>
  <si>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</si>
  <si>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</si>
  <si>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</si>
  <si>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</si>
  <si>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</si>
  <si>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</si>
  <si>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</si>
  <si>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</si>
  <si>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</si>
  <si>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</si>
  <si>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</si>
  <si>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</si>
  <si>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</si>
  <si>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</si>
  <si>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</si>
  <si>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</si>
  <si>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</si>
  <si>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</si>
  <si>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</si>
  <si>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</si>
  <si>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</si>
  <si>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</si>
  <si>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</si>
  <si>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</si>
  <si>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</si>
  <si>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</si>
  <si>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</si>
  <si>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</si>
  <si>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</si>
  <si>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</si>
  <si>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</si>
  <si>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</si>
  <si>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</si>
  <si>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</si>
  <si>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</si>
  <si>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</si>
  <si>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</si>
  <si>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</si>
  <si>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</si>
  <si>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</si>
  <si>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</si>
  <si>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</si>
  <si>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</si>
  <si>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</si>
  <si>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</si>
  <si>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</si>
  <si>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</si>
  <si>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</si>
  <si>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</si>
  <si>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</si>
  <si>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</si>
  <si>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</si>
  <si>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</si>
  <si>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</si>
  <si>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</si>
  <si>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</si>
  <si>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</si>
  <si>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</si>
  <si>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</si>
  <si>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</si>
  <si>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</si>
  <si>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</si>
  <si>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</si>
  <si>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</si>
  <si>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</si>
  <si>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</si>
  <si>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</si>
  <si>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</si>
  <si>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</si>
  <si>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</si>
  <si>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</si>
  <si>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</si>
  <si>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</si>
  <si>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</si>
  <si>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</si>
  <si>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</si>
  <si>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</si>
  <si>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</si>
  <si>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</si>
  <si>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</si>
  <si>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</si>
  <si>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</si>
  <si>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</si>
  <si>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</si>
  <si>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</si>
  <si>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</si>
  <si>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</si>
  <si>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</si>
  <si>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</si>
  <si>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</si>
  <si>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</si>
  <si>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</si>
  <si>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</si>
  <si>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</si>
  <si>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</si>
  <si>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</si>
  <si>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</si>
  <si>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</si>
  <si>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</si>
  <si>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</si>
  <si>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</si>
  <si>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</si>
  <si>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</si>
  <si>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</si>
  <si>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</si>
  <si>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</si>
  <si>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</si>
  <si>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</si>
  <si>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</si>
  <si>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</si>
  <si>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</si>
  <si>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</si>
  <si>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</si>
  <si>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</si>
  <si>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</si>
  <si>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</si>
  <si>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</si>
  <si>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</si>
  <si>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</si>
  <si>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</si>
  <si>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</si>
  <si>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</si>
  <si>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</si>
  <si>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</si>
  <si>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</si>
  <si>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</si>
  <si>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</si>
  <si>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</si>
  <si>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</si>
  <si>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</si>
  <si>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</si>
  <si>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</si>
  <si>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</si>
  <si>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</si>
  <si>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</si>
  <si>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</si>
  <si>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</si>
  <si>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</si>
  <si>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</si>
  <si>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</si>
  <si>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</si>
  <si>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</si>
  <si>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</si>
  <si>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</si>
  <si>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</si>
  <si>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</si>
  <si>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</si>
  <si>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</si>
  <si>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</si>
  <si>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</si>
  <si>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</si>
  <si>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</si>
  <si>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</si>
  <si>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</si>
  <si>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</si>
  <si>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</si>
  <si>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</si>
  <si>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</si>
  <si>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</si>
  <si>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</si>
  <si>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</si>
  <si>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</si>
  <si>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</si>
  <si>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</si>
  <si>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</si>
  <si>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</si>
  <si>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</si>
  <si>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</si>
  <si>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</si>
  <si>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</si>
  <si>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</si>
  <si>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</si>
  <si>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</si>
  <si>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</si>
  <si>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</si>
  <si>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</si>
  <si>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</si>
  <si>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</si>
  <si>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</si>
  <si>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</si>
  <si>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</si>
  <si>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</si>
  <si>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</si>
  <si>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</si>
  <si>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</si>
  <si>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</si>
  <si>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</si>
  <si>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</si>
  <si>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</si>
  <si>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</si>
  <si>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</si>
  <si>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</si>
  <si>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</si>
  <si>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</si>
  <si>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</si>
  <si>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</si>
  <si>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</si>
  <si>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</si>
  <si>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</si>
  <si>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</si>
  <si>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</si>
  <si>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</si>
  <si>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</si>
  <si>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</si>
  <si>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</si>
  <si>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</si>
  <si>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</si>
  <si>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</si>
  <si>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</si>
  <si>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</si>
  <si>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</si>
  <si>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</si>
  <si>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</si>
  <si>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</si>
  <si>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</si>
  <si>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</si>
  <si>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</si>
  <si>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</si>
  <si>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</si>
  <si>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</si>
  <si>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</si>
  <si>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</si>
  <si>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</si>
  <si>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</si>
  <si>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</si>
  <si>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</si>
  <si>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</si>
  <si>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</si>
  <si>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</si>
  <si>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</si>
  <si>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</si>
  <si>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</si>
  <si>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</si>
  <si>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</si>
  <si>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</si>
  <si>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</si>
  <si>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</si>
  <si>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</si>
  <si>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</si>
  <si>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</si>
  <si>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</si>
  <si>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</si>
  <si>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</si>
  <si>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</si>
  <si>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</si>
  <si>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</si>
  <si>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</si>
  <si>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</si>
  <si>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</si>
  <si>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</si>
  <si>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</si>
  <si>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</si>
  <si>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</si>
  <si>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</si>
  <si>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</si>
  <si>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</si>
  <si>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</si>
  <si>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</si>
  <si>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</si>
  <si>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</si>
  <si>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</si>
  <si>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</si>
  <si>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</si>
  <si>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</si>
  <si>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</si>
  <si>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</si>
  <si>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</si>
  <si>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</si>
  <si>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</si>
  <si>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</si>
  <si>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</si>
  <si>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</si>
  <si>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</si>
  <si>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</si>
  <si>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</si>
  <si>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</si>
  <si>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</si>
  <si>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</si>
  <si>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</si>
  <si>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</si>
  <si>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</si>
  <si>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</si>
  <si>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</si>
  <si>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</si>
  <si>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</si>
  <si>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</si>
  <si>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</si>
  <si>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</si>
  <si>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</si>
  <si>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</si>
  <si>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</si>
  <si>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</si>
  <si>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</si>
  <si>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</si>
  <si>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</si>
  <si>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</si>
  <si>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</si>
  <si>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</si>
  <si>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</si>
  <si>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</si>
  <si>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</si>
  <si>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</si>
  <si>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</si>
  <si>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</si>
  <si>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</si>
  <si>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</si>
  <si>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</si>
  <si>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</si>
  <si>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</si>
  <si>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</si>
  <si>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</si>
  <si>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</si>
  <si>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</si>
  <si>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</si>
  <si>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</si>
  <si>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</si>
  <si>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</si>
  <si>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</si>
  <si>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</si>
  <si>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</si>
  <si>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</si>
  <si>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</si>
  <si>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</si>
  <si>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</si>
  <si>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</si>
  <si>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</si>
  <si>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</si>
  <si>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</si>
  <si>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</si>
  <si>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</si>
  <si>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</si>
  <si>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</si>
  <si>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</si>
  <si>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</si>
  <si>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</si>
  <si>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</si>
  <si>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</si>
  <si>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</si>
  <si>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</si>
  <si>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</si>
  <si>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</si>
  <si>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</si>
  <si>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</si>
  <si>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</si>
  <si>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</si>
  <si>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</si>
  <si>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</si>
  <si>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</si>
  <si>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</si>
  <si>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</si>
  <si>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</si>
  <si>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</si>
  <si>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</si>
  <si>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</si>
  <si>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</si>
  <si>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</si>
  <si>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</si>
  <si>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</si>
  <si>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</si>
  <si>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</si>
  <si>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</si>
  <si>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</si>
  <si>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</si>
  <si>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</si>
  <si>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</si>
  <si>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</si>
  <si>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</si>
  <si>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</si>
  <si>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</si>
  <si>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</si>
  <si>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</si>
  <si>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</si>
  <si>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</si>
  <si>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</si>
  <si>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</si>
  <si>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</si>
  <si>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</si>
  <si>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</si>
  <si>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</si>
  <si>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</si>
  <si>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</si>
  <si>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</si>
  <si>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</si>
  <si>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</si>
  <si>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</si>
  <si>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</si>
  <si>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</si>
  <si>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</si>
  <si>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</si>
  <si>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</si>
  <si>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</si>
  <si>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</si>
  <si>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</si>
  <si>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</si>
  <si>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</si>
  <si>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</si>
  <si>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</si>
  <si>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</si>
  <si>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</si>
  <si>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</si>
  <si>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</si>
  <si>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</si>
  <si>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</si>
  <si>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</si>
  <si>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</si>
  <si>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</si>
  <si>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</si>
  <si>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</si>
  <si>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</si>
  <si>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</si>
  <si>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</si>
  <si>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</si>
  <si>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</si>
  <si>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</si>
  <si>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</si>
  <si>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</si>
  <si>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</si>
  <si>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</si>
  <si>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</si>
  <si>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</si>
  <si>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</si>
  <si>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</si>
  <si>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</si>
  <si>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</si>
  <si>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</si>
  <si>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</si>
  <si>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</si>
  <si>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</si>
  <si>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</si>
  <si>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</si>
  <si>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</si>
  <si>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</si>
  <si>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</si>
  <si>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</si>
  <si>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</si>
  <si>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</si>
  <si>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</si>
  <si>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</si>
  <si>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</si>
  <si>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</si>
  <si>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</si>
  <si>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</si>
  <si>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</si>
  <si>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</si>
  <si>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</si>
  <si>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</si>
  <si>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</si>
  <si>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</si>
  <si>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</si>
  <si>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</si>
  <si>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</si>
  <si>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</si>
  <si>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</si>
  <si>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</si>
  <si>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</si>
  <si>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</si>
  <si>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</si>
  <si>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</si>
  <si>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</si>
  <si>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</si>
  <si>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</si>
  <si>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</si>
  <si>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</si>
  <si>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</si>
  <si>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</si>
  <si>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</si>
  <si>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</si>
  <si>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</si>
  <si>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</si>
  <si>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</si>
  <si>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</si>
  <si>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</si>
  <si>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</si>
  <si>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</si>
  <si>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</si>
  <si>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</si>
  <si>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</si>
  <si>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</si>
  <si>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</si>
  <si>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</si>
  <si>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</si>
  <si>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</si>
  <si>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</si>
  <si>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</si>
  <si>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</si>
  <si>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</si>
  <si>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</si>
  <si>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</si>
  <si>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</si>
  <si>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</si>
  <si>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</si>
  <si>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</si>
  <si>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</si>
  <si>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</si>
  <si>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</si>
  <si>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</si>
  <si>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</si>
  <si>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</si>
  <si>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</si>
  <si>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</si>
  <si>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</si>
  <si>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</si>
  <si>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</si>
  <si>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</si>
  <si>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</si>
  <si>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</si>
  <si>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</si>
  <si>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</si>
  <si>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</si>
  <si>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</si>
  <si>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</si>
  <si>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</si>
  <si>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</si>
  <si>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</si>
  <si>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</si>
  <si>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</si>
  <si>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</si>
  <si>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</si>
  <si>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</si>
  <si>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</si>
  <si>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</si>
  <si>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</si>
  <si>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</si>
  <si>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</si>
  <si>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</si>
  <si>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</si>
  <si>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</si>
  <si>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</si>
  <si>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</si>
  <si>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</si>
  <si>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</si>
  <si>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</si>
  <si>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</si>
  <si>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</si>
  <si>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</si>
  <si>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</si>
  <si>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</si>
  <si>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</si>
  <si>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</si>
  <si>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</si>
  <si>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</si>
  <si>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</si>
  <si>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</si>
  <si>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</si>
  <si>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</si>
  <si>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</si>
  <si>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</si>
  <si>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</si>
  <si>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</si>
  <si>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</si>
  <si>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</si>
  <si>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</si>
  <si>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</si>
  <si>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</si>
  <si>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</si>
  <si>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</si>
  <si>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</si>
  <si>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</si>
  <si>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</si>
  <si>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</si>
  <si>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</si>
  <si>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</si>
  <si>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</si>
  <si>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</si>
  <si>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</si>
  <si>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</si>
  <si>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</si>
  <si>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</si>
  <si>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</si>
  <si>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</si>
  <si>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</si>
  <si>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</si>
  <si>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</si>
  <si>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</si>
  <si>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</si>
  <si>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</si>
  <si>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</si>
  <si>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</si>
  <si>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</si>
  <si>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</si>
  <si>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</si>
  <si>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</si>
  <si>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</si>
  <si>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</si>
  <si>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</si>
  <si>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</si>
  <si>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</si>
  <si>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</si>
  <si>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</si>
  <si>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</si>
  <si>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</si>
  <si>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</si>
  <si>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</si>
  <si>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</si>
  <si>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</si>
  <si>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</si>
  <si>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</si>
  <si>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</si>
  <si>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</si>
  <si>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</si>
  <si>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</si>
  <si>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</si>
  <si>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</si>
  <si>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</si>
  <si>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</si>
  <si>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</si>
  <si>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</si>
  <si>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</si>
  <si>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</si>
  <si>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</si>
  <si>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</si>
  <si>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</si>
  <si>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</si>
  <si>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</si>
  <si>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</si>
  <si>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</si>
  <si>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</si>
  <si>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</si>
  <si>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</si>
  <si>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</si>
  <si>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</si>
  <si>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</si>
  <si>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</si>
  <si>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</si>
  <si>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</si>
  <si>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</si>
  <si>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</si>
  <si>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</si>
  <si>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</si>
  <si>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</si>
  <si>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</si>
  <si>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</si>
  <si>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</si>
  <si>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</si>
  <si>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</si>
  <si>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</si>
  <si>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</si>
  <si>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</si>
  <si>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</si>
  <si>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</si>
  <si>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</si>
  <si>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</si>
  <si>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</si>
  <si>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</si>
  <si>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</si>
  <si>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</si>
  <si>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</si>
  <si>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</si>
  <si>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</si>
  <si>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</si>
  <si>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</si>
  <si>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</si>
  <si>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</si>
  <si>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</si>
  <si>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</si>
  <si>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</si>
  <si>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</si>
  <si>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</si>
  <si>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</si>
  <si>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</si>
  <si>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</si>
  <si>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</si>
  <si>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</si>
  <si>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</si>
  <si>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</si>
  <si>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</si>
  <si>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</si>
  <si>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</si>
  <si>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</si>
  <si>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</si>
  <si>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</si>
  <si>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</si>
  <si>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</si>
  <si>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</si>
  <si>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</si>
  <si>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</si>
  <si>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</si>
  <si>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</si>
  <si>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</si>
  <si>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</si>
  <si>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</si>
  <si>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</si>
  <si>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</si>
  <si>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</si>
  <si>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</si>
  <si>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</si>
  <si>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</si>
  <si>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</si>
  <si>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</si>
  <si>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</si>
  <si>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</si>
  <si>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</si>
  <si>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</si>
  <si>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</si>
  <si>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</si>
  <si>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</si>
  <si>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</si>
  <si>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</si>
  <si>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</si>
  <si>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</si>
  <si>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</si>
  <si>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</si>
  <si>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</si>
  <si>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</si>
  <si>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</si>
  <si>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</si>
  <si>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</si>
  <si>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</si>
  <si>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</si>
  <si>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</si>
  <si>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</si>
  <si>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</si>
  <si>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</si>
  <si>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</si>
  <si>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</si>
  <si>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</si>
  <si>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</si>
  <si>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</si>
  <si>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</si>
  <si>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</si>
  <si>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</si>
  <si>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</si>
  <si>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</si>
  <si>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</si>
  <si>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</si>
  <si>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</si>
  <si>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</si>
  <si>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</si>
  <si>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</si>
  <si>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</si>
  <si>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</si>
  <si>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</si>
  <si>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</si>
  <si>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</si>
  <si>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</si>
  <si>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</si>
  <si>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</si>
  <si>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</si>
  <si>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</si>
  <si>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</si>
  <si>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</si>
  <si>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</si>
  <si>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</si>
  <si>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</si>
  <si>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</si>
  <si>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</si>
  <si>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</si>
  <si>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</si>
  <si>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</si>
  <si>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</si>
  <si>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</si>
  <si>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</si>
  <si>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</si>
  <si>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</si>
  <si>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</si>
  <si>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</si>
  <si>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</si>
  <si>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</si>
  <si>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</si>
  <si>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</si>
  <si>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</si>
  <si>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</si>
  <si>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</si>
  <si>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</si>
  <si>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</si>
  <si>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</si>
  <si>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</si>
  <si>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</si>
  <si>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</si>
  <si>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</si>
  <si>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</si>
  <si>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</si>
  <si>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</si>
  <si>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</si>
  <si>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</si>
  <si>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</si>
  <si>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</si>
  <si>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</si>
  <si>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</si>
  <si>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</si>
  <si>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</si>
  <si>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</si>
  <si>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</si>
  <si>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</si>
  <si>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</si>
  <si>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</si>
  <si>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</si>
  <si>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</si>
  <si>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</si>
  <si>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</si>
  <si>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</si>
  <si>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</si>
  <si>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</si>
  <si>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</si>
  <si>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</si>
  <si>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</si>
  <si>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</si>
  <si>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</si>
  <si>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</si>
  <si>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</si>
  <si>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</si>
  <si>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</si>
  <si>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</si>
  <si>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</si>
  <si>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</si>
  <si>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</si>
  <si>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</si>
  <si>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</si>
  <si>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</si>
  <si>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</si>
  <si>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</si>
  <si>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</si>
  <si>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</si>
  <si>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</si>
  <si>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</si>
  <si>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</si>
  <si>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</si>
  <si>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</si>
  <si>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</si>
  <si>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</si>
  <si>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</si>
  <si>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</si>
  <si>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</si>
  <si>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</si>
  <si>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</si>
  <si>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</si>
  <si>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</si>
  <si>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</si>
  <si>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</si>
  <si>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</si>
  <si>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</si>
  <si>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</si>
  <si>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</si>
  <si>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</si>
  <si>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</si>
  <si>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</si>
  <si>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</si>
  <si>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</si>
  <si>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</si>
  <si>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</si>
  <si>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</si>
  <si>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</si>
  <si>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</si>
  <si>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</si>
  <si>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</si>
  <si>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</si>
  <si>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</si>
  <si>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</si>
  <si>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</si>
  <si>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</si>
  <si>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</si>
  <si>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</si>
  <si>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</si>
  <si>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</si>
  <si>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</si>
  <si>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</si>
  <si>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</si>
  <si>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</si>
  <si>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</si>
  <si>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</si>
  <si>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</si>
  <si>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</si>
  <si>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</si>
  <si>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</si>
  <si>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</si>
  <si>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</si>
  <si>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</si>
  <si>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</si>
  <si>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</si>
  <si>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</si>
  <si>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</si>
  <si>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</si>
  <si>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</si>
  <si>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</si>
  <si>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</si>
  <si>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</si>
  <si>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</si>
  <si>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</si>
  <si>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</si>
  <si>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</si>
  <si>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</si>
  <si>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</si>
  <si>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</si>
  <si>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</si>
  <si>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</si>
  <si>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</si>
  <si>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</si>
  <si>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</si>
  <si>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</si>
  <si>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</si>
  <si>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</si>
  <si>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</si>
  <si>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</si>
  <si>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</si>
  <si>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</si>
  <si>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</si>
  <si>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</si>
  <si>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</si>
  <si>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</si>
  <si>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</si>
  <si>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</si>
  <si>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</si>
  <si>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</si>
  <si>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</si>
  <si>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</si>
  <si>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</si>
  <si>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</si>
  <si>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</si>
  <si>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</si>
  <si>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</si>
  <si>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</si>
  <si>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</si>
  <si>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</si>
  <si>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</si>
  <si>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</si>
  <si>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</si>
  <si>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</si>
  <si>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</si>
  <si>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</si>
  <si>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</si>
  <si>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</si>
  <si>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</si>
  <si>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</si>
  <si>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</si>
  <si>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</si>
  <si>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</si>
  <si>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</si>
  <si>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</si>
  <si>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</si>
  <si>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</si>
  <si>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</si>
  <si>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</si>
  <si>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</si>
  <si>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</si>
  <si>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</si>
  <si>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</si>
  <si>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</si>
  <si>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</si>
  <si>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</si>
  <si>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</si>
  <si>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</si>
  <si>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</si>
  <si>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</si>
  <si>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</si>
  <si>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</si>
  <si>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</si>
  <si>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</si>
  <si>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</si>
  <si>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</si>
  <si>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</si>
  <si>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</si>
  <si>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</si>
  <si>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</si>
  <si>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</si>
  <si>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</si>
  <si>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</si>
  <si>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</si>
  <si>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</si>
  <si>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</si>
  <si>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</si>
  <si>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</si>
  <si>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</si>
  <si>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</si>
  <si>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</si>
  <si>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</si>
  <si>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</si>
  <si>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</si>
  <si>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</si>
  <si>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</si>
  <si>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</si>
  <si>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</si>
  <si>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</si>
  <si>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</si>
  <si>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</si>
  <si>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</si>
  <si>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</si>
  <si>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</si>
  <si>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</si>
  <si>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</si>
  <si>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</si>
  <si>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</si>
  <si>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</si>
  <si>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</si>
  <si>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</si>
  <si>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</si>
  <si>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</si>
  <si>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</si>
  <si>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</si>
  <si>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</si>
  <si>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</si>
  <si>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</si>
  <si>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</si>
  <si>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</si>
  <si>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</si>
  <si>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</si>
  <si>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</si>
  <si>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</si>
  <si>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</si>
  <si>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</si>
  <si>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</si>
  <si>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</si>
  <si>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</si>
  <si>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</si>
  <si>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</si>
  <si>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</si>
  <si>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</si>
  <si>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</si>
  <si>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</si>
  <si>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</si>
  <si>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</si>
  <si>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</si>
  <si>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</si>
  <si>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</si>
  <si>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</si>
  <si>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</si>
  <si>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</si>
  <si>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</si>
  <si>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</si>
  <si>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</si>
  <si>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</si>
  <si>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</si>
  <si>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</si>
  <si>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</si>
  <si>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</si>
  <si>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</si>
  <si>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</si>
  <si>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</si>
  <si>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</si>
  <si>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</si>
  <si>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</si>
  <si>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</si>
  <si>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</si>
  <si>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</si>
  <si>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</si>
  <si>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</si>
  <si>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</si>
  <si>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</si>
  <si>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</si>
  <si>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</si>
  <si>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</si>
  <si>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</si>
  <si>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</si>
  <si>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</si>
  <si>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</si>
  <si>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</si>
  <si>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</si>
  <si>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</si>
  <si>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</si>
  <si>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</si>
  <si>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</si>
  <si>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</si>
  <si>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</si>
  <si>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</si>
  <si>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</si>
  <si>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</si>
  <si>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</si>
  <si>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</si>
  <si>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</si>
  <si>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</si>
  <si>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</si>
  <si>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</si>
  <si>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</si>
  <si>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</si>
  <si>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</si>
  <si>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</si>
  <si>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</si>
  <si>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</si>
  <si>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</si>
  <si>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</si>
  <si>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</si>
  <si>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</si>
  <si>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</si>
  <si>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</si>
  <si>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</si>
  <si>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</si>
  <si>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</si>
  <si>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</si>
  <si>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</si>
  <si>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</si>
  <si>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</si>
  <si>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</si>
  <si>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</si>
  <si>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</si>
  <si>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</si>
  <si>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</si>
  <si>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</si>
  <si>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</si>
  <si>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</si>
  <si>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</si>
  <si>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</si>
  <si>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</si>
  <si>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</si>
  <si>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</si>
  <si>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</si>
  <si>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</si>
  <si>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</si>
  <si>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</si>
  <si>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</si>
  <si>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</si>
  <si>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</si>
  <si>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</si>
  <si>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</si>
  <si>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</si>
  <si>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</si>
  <si>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</si>
  <si>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</si>
  <si>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</si>
  <si>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</si>
  <si>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</si>
  <si>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</si>
  <si>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</si>
  <si>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</si>
  <si>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</si>
  <si>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</si>
  <si>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</si>
  <si>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</si>
  <si>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</si>
  <si>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</si>
  <si>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</si>
  <si>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</si>
  <si>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</si>
  <si>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</si>
  <si>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</si>
  <si>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</si>
  <si>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</si>
  <si>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</si>
  <si>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</si>
  <si>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</si>
  <si>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</si>
  <si>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</si>
  <si>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</si>
  <si>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</si>
  <si>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</si>
  <si>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</si>
  <si>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</si>
  <si>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</si>
  <si>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</si>
  <si>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</si>
  <si>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</si>
  <si>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</si>
  <si>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</si>
  <si>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</si>
  <si>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</si>
  <si>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</si>
  <si>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</si>
  <si>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</si>
  <si>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</si>
  <si>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</si>
  <si>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</si>
  <si>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</si>
  <si>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</si>
  <si>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</si>
  <si>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</si>
  <si>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</si>
  <si>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</si>
  <si>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</si>
  <si>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</si>
  <si>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</si>
  <si>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</si>
  <si>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</si>
  <si>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</si>
  <si>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</si>
  <si>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</si>
  <si>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</si>
  <si>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</si>
  <si>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</si>
  <si>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</si>
  <si>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</si>
  <si>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</si>
  <si>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</si>
  <si>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</si>
  <si>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</si>
  <si>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</si>
  <si>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</si>
  <si>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</si>
  <si>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</si>
  <si>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</si>
  <si>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</si>
  <si>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</si>
  <si>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</si>
  <si>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</si>
  <si>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</si>
  <si>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</si>
  <si>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</si>
  <si>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</si>
  <si>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</si>
  <si>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</si>
  <si>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</si>
  <si>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</si>
  <si>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</si>
  <si>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</si>
  <si>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</si>
  <si>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</si>
  <si>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</si>
  <si>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</si>
  <si>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</si>
  <si>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</si>
  <si>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</si>
  <si>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</si>
  <si>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</si>
  <si>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</si>
  <si>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</si>
  <si>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</si>
  <si>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</si>
  <si>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</si>
  <si>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</si>
  <si>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</si>
  <si>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</si>
  <si>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</si>
  <si>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</si>
  <si>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</si>
  <si>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</si>
  <si>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</si>
  <si>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</si>
  <si>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</si>
  <si>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</si>
  <si>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</si>
  <si>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</si>
  <si>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</si>
  <si>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</si>
  <si>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</si>
  <si>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</si>
  <si>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</si>
  <si>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</si>
  <si>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</si>
  <si>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</si>
  <si>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</si>
  <si>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</si>
  <si>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</si>
  <si>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</si>
  <si>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</si>
  <si>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</si>
  <si>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</si>
  <si>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</si>
  <si>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</si>
  <si>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</si>
  <si>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</si>
  <si>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</si>
  <si>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</si>
  <si>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</si>
  <si>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</si>
  <si>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</si>
  <si>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</si>
  <si>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</si>
  <si>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</si>
  <si>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</si>
  <si>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</si>
  <si>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</si>
  <si>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</si>
  <si>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</si>
  <si>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</si>
  <si>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</si>
  <si>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</si>
  <si>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</si>
  <si>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</si>
  <si>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</si>
  <si>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</si>
  <si>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</si>
  <si>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</si>
  <si>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</si>
  <si>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</si>
  <si>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</si>
  <si>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</si>
  <si>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</si>
  <si>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</si>
  <si>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</si>
  <si>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</si>
  <si>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</si>
  <si>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</si>
  <si>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</si>
  <si>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</si>
  <si>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</si>
  <si>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</si>
  <si>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</si>
  <si>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</si>
  <si>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</si>
  <si>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</si>
  <si>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</si>
  <si>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</si>
  <si>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</si>
  <si>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</si>
  <si>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</si>
  <si>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</si>
  <si>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</si>
  <si>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</si>
  <si>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</si>
  <si>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</si>
  <si>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</si>
  <si>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</si>
  <si>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</si>
  <si>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</si>
  <si>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</si>
  <si>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</si>
  <si>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</si>
  <si>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</si>
  <si>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</si>
  <si>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</si>
  <si>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</si>
  <si>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</si>
  <si>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</si>
  <si>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</si>
  <si>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</si>
  <si>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</si>
  <si>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</si>
  <si>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</si>
  <si>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</si>
  <si>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</si>
  <si>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</si>
  <si>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</si>
  <si>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</si>
  <si>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</si>
  <si>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</si>
  <si>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</si>
  <si>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</si>
  <si>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</si>
  <si>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</si>
  <si>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</si>
  <si>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</si>
  <si>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</si>
  <si>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</si>
  <si>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</si>
  <si>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</si>
  <si>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</si>
  <si>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</si>
  <si>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</si>
  <si>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</si>
  <si>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</si>
  <si>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</si>
  <si>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</si>
  <si>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</si>
  <si>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</si>
  <si>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</si>
  <si>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</si>
  <si>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</si>
  <si>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</si>
  <si>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</si>
  <si>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</si>
  <si>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</si>
  <si>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</si>
  <si>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</si>
  <si>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</si>
  <si>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</si>
  <si>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</si>
  <si>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</si>
  <si>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</si>
  <si>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</si>
  <si>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</si>
  <si>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</si>
  <si>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</si>
  <si>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</si>
  <si>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</si>
  <si>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</si>
  <si>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</si>
  <si>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</si>
  <si>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</si>
  <si>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</si>
  <si>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</si>
  <si>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</si>
  <si>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</si>
  <si>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</si>
  <si>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</si>
  <si>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</si>
  <si>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</si>
  <si>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</si>
  <si>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</si>
  <si>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</si>
  <si>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</si>
  <si>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</si>
  <si>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</si>
  <si>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</si>
  <si>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</si>
  <si>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</si>
  <si>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</si>
  <si>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</si>
  <si>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</si>
  <si>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</si>
  <si>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</si>
  <si>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</si>
  <si>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</si>
  <si>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</si>
  <si>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</si>
  <si>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</si>
  <si>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</si>
  <si>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</si>
  <si>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</si>
  <si>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</si>
  <si>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</si>
  <si>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</si>
  <si>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</si>
  <si>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</si>
  <si>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</si>
  <si>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</si>
  <si>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</si>
  <si>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</si>
  <si>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</si>
  <si>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</si>
  <si>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</si>
  <si>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</si>
  <si>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</si>
  <si>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</si>
  <si>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</si>
  <si>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</si>
  <si>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</si>
  <si>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</si>
  <si>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</si>
  <si>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</si>
  <si>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</si>
  <si>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</si>
  <si>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</si>
  <si>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</si>
  <si>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</si>
  <si>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</si>
  <si>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</si>
  <si>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</si>
  <si>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</si>
  <si>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</si>
  <si>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</si>
  <si>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</si>
  <si>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</si>
  <si>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</si>
  <si>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</si>
  <si>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</si>
  <si>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</si>
  <si>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</si>
  <si>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</si>
  <si>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</si>
  <si>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</si>
  <si>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</si>
  <si>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</si>
  <si>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</si>
  <si>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</si>
  <si>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</si>
  <si>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</si>
  <si>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</si>
  <si>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</si>
  <si>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</si>
  <si>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</si>
  <si>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</si>
  <si>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</si>
  <si>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</si>
  <si>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</si>
  <si>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</si>
  <si>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</si>
  <si>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</si>
  <si>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</si>
  <si>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</si>
  <si>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</si>
  <si>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</si>
  <si>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</si>
  <si>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</si>
  <si>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</si>
  <si>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</si>
  <si>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</si>
  <si>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</si>
  <si>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</si>
  <si>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</si>
  <si>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</si>
  <si>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</si>
  <si>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</si>
  <si>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</si>
  <si>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</si>
  <si>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</si>
  <si>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</si>
  <si>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</si>
  <si>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</si>
  <si>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</si>
  <si>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</si>
  <si>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</si>
  <si>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</si>
  <si>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</si>
  <si>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</si>
  <si>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</si>
  <si>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</si>
  <si>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</si>
  <si>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</si>
  <si>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</si>
  <si>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</si>
  <si>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</si>
  <si>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</si>
  <si>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</si>
  <si>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</si>
  <si>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</si>
  <si>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</si>
  <si>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</si>
  <si>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</si>
  <si>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</si>
  <si>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</si>
  <si>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</si>
  <si>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</si>
  <si>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</si>
  <si>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</si>
  <si>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</si>
  <si>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</si>
  <si>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</si>
  <si>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</si>
  <si>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</si>
  <si>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</si>
  <si>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</si>
  <si>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</si>
  <si>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</si>
  <si>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</si>
  <si>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</si>
  <si>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</si>
  <si>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</si>
  <si>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</si>
  <si>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</si>
  <si>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</si>
  <si>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</si>
  <si>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</si>
  <si>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</si>
  <si>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</si>
  <si>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</si>
  <si>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</si>
  <si>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</si>
  <si>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</si>
  <si>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</si>
  <si>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</si>
  <si>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</si>
  <si>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</si>
  <si>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</si>
  <si>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</si>
  <si>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</si>
  <si>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</si>
  <si>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</si>
  <si>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</si>
  <si>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</si>
  <si>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</si>
  <si>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</si>
  <si>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</si>
  <si>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</si>
  <si>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</si>
  <si>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</si>
  <si>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</si>
  <si>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</si>
  <si>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</si>
  <si>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</si>
  <si>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</si>
  <si>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</si>
  <si>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</si>
  <si>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</si>
  <si>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</si>
  <si>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</si>
  <si>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</si>
  <si>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</si>
  <si>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</si>
  <si>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</si>
  <si>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</si>
  <si>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</si>
  <si>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</si>
  <si>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</si>
  <si>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</si>
  <si>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</si>
  <si>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</si>
  <si>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</si>
  <si>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</si>
  <si>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</si>
  <si>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</si>
  <si>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</si>
  <si>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</si>
  <si>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</si>
  <si>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</si>
  <si>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</si>
  <si>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</si>
  <si>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</si>
  <si>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</si>
  <si>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</si>
  <si>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</si>
  <si>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</si>
  <si>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</si>
  <si>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</si>
  <si>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</si>
  <si>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</si>
  <si>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</si>
  <si>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</si>
  <si>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</si>
  <si>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</si>
  <si>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</si>
  <si>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</si>
  <si>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</si>
  <si>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</si>
  <si>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</si>
  <si>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</si>
  <si>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</si>
  <si>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</si>
  <si>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</si>
  <si>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</si>
  <si>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</si>
  <si>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</si>
  <si>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</si>
  <si>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</si>
  <si>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</si>
  <si>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</si>
  <si>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</si>
  <si>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</si>
  <si>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</si>
  <si>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</si>
  <si>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</si>
  <si>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</si>
  <si>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</si>
  <si>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</si>
  <si>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</si>
  <si>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</si>
  <si>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</si>
  <si>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</si>
  <si>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</si>
  <si>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</si>
  <si>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</si>
  <si>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</si>
  <si>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</si>
  <si>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</si>
  <si>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</si>
  <si>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</si>
  <si>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</si>
  <si>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</si>
  <si>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</si>
  <si>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</si>
  <si>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</si>
  <si>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</si>
  <si>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</si>
  <si>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</si>
  <si>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</si>
  <si>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</si>
  <si>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</si>
  <si>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</si>
  <si>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</si>
  <si>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</si>
  <si>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</si>
  <si>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</si>
  <si>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</si>
  <si>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</si>
  <si>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</si>
  <si>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</si>
  <si>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</si>
  <si>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</si>
  <si>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</si>
  <si>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</si>
  <si>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</si>
  <si>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</si>
  <si>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</si>
  <si>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</si>
  <si>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</si>
  <si>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</si>
  <si>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</si>
  <si>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</si>
  <si>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</si>
  <si>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</si>
  <si>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</si>
  <si>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</si>
  <si>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</si>
  <si>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</si>
  <si>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</si>
  <si>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</si>
  <si>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</si>
  <si>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</si>
  <si>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</si>
  <si>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</si>
  <si>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</si>
  <si>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</si>
  <si>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</si>
  <si>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</si>
  <si>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</si>
  <si>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</si>
  <si>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</si>
  <si>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</si>
  <si>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</si>
  <si>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</si>
  <si>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</si>
  <si>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</si>
  <si>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</si>
  <si>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</si>
  <si>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</si>
  <si>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</si>
  <si>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</si>
  <si>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</si>
  <si>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</si>
  <si>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</si>
  <si>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</si>
  <si>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</si>
  <si>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</si>
  <si>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</si>
  <si>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</si>
  <si>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</si>
  <si>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</si>
  <si>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</si>
  <si>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</si>
  <si>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</si>
  <si>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</si>
  <si>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</si>
  <si>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</si>
  <si>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</si>
  <si>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</si>
  <si>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</si>
  <si>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</si>
  <si>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</si>
  <si>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</si>
  <si>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</si>
  <si>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</si>
  <si>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</si>
  <si>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</si>
  <si>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</si>
  <si>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</si>
  <si>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</si>
  <si>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</si>
  <si>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</si>
  <si>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</si>
  <si>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</si>
  <si>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</si>
  <si>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</si>
  <si>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</si>
  <si>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</si>
  <si>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</si>
  <si>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</si>
  <si>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</si>
  <si>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</si>
  <si>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</si>
  <si>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</si>
  <si>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</si>
  <si>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</si>
  <si>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</si>
  <si>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</si>
  <si>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</si>
  <si>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</si>
  <si>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</si>
  <si>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</si>
  <si>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</si>
  <si>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</si>
  <si>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</si>
  <si>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</si>
  <si>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</si>
  <si>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</si>
  <si>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</si>
  <si>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</si>
  <si>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</si>
  <si>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</si>
  <si>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</si>
  <si>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</si>
  <si>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</si>
  <si>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</si>
  <si>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</si>
  <si>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</si>
  <si>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</si>
  <si>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</si>
  <si>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</si>
  <si>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</si>
  <si>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</si>
  <si>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</si>
  <si>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</si>
  <si>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</si>
  <si>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</si>
  <si>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</si>
  <si>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</si>
  <si>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</si>
  <si>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</si>
  <si>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</si>
  <si>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</si>
  <si>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</si>
  <si>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</si>
  <si>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</si>
  <si>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</si>
  <si>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</si>
  <si>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</si>
  <si>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</si>
  <si>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</si>
  <si>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</si>
  <si>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</si>
  <si>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</si>
  <si>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</si>
  <si>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</si>
  <si>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</si>
  <si>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</si>
  <si>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</si>
  <si>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</si>
  <si>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</si>
  <si>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</si>
  <si>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</si>
  <si>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</si>
  <si>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</si>
  <si>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</si>
  <si>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</si>
  <si>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</si>
  <si>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</si>
  <si>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</si>
  <si>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</si>
  <si>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</si>
  <si>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</si>
  <si>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</si>
  <si>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</si>
  <si>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</si>
  <si>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</si>
  <si>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</si>
  <si>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</si>
  <si>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</si>
  <si>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</si>
  <si>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</si>
  <si>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</si>
  <si>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</si>
  <si>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</si>
  <si>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</si>
  <si>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</si>
  <si>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</si>
  <si>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</si>
  <si>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</si>
  <si>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</si>
  <si>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</si>
  <si>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</si>
  <si>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</si>
  <si>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</si>
  <si>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</si>
  <si>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</si>
  <si>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</si>
  <si>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</si>
  <si>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</si>
  <si>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</si>
  <si>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</si>
  <si>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</si>
  <si>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</si>
  <si>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</si>
  <si>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</si>
  <si>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</si>
  <si>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</si>
  <si>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</si>
  <si>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</si>
  <si>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</si>
  <si>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</si>
  <si>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</si>
  <si>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</si>
  <si>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</si>
  <si>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</si>
  <si>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</si>
  <si>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</si>
  <si>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</si>
  <si>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</si>
  <si>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</si>
  <si>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</si>
  <si>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</si>
  <si>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</si>
  <si>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</si>
  <si>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</si>
  <si>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</si>
  <si>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</si>
  <si>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</si>
  <si>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</si>
  <si>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</si>
  <si>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</si>
  <si>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</si>
  <si>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</si>
  <si>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</si>
  <si>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</si>
  <si>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</si>
  <si>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</si>
  <si>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</si>
  <si>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</si>
  <si>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</si>
  <si>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</si>
  <si>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</si>
  <si>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</si>
  <si>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</si>
  <si>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</si>
  <si>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</si>
  <si>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</si>
  <si>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</si>
  <si>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</si>
  <si>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</si>
  <si>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</si>
  <si>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</si>
  <si>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</si>
  <si>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</si>
  <si>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</si>
  <si>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</si>
  <si>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</si>
  <si>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</si>
  <si>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</si>
  <si>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</si>
  <si>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</si>
  <si>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</si>
  <si>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</si>
  <si>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</si>
  <si>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</si>
  <si>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</si>
  <si>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</si>
  <si>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</si>
  <si>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</si>
  <si>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</si>
  <si>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</si>
  <si>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</si>
  <si>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</si>
  <si>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</si>
  <si>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</si>
  <si>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</si>
  <si>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</si>
  <si>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</si>
  <si>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</si>
  <si>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</si>
  <si>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</si>
  <si>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</si>
  <si>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</si>
  <si>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</si>
  <si>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</si>
  <si>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</si>
  <si>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</si>
  <si>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</si>
  <si>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</si>
  <si>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</si>
  <si>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</si>
  <si>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</si>
  <si>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</si>
  <si>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</si>
  <si>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</si>
  <si>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</si>
  <si>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</si>
  <si>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</si>
  <si>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</si>
  <si>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</si>
  <si>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</si>
  <si>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</si>
  <si>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</si>
  <si>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</si>
  <si>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</si>
  <si>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</si>
  <si>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</si>
  <si>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</si>
  <si>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</si>
  <si>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</si>
  <si>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</si>
  <si>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</si>
  <si>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</si>
  <si>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</si>
  <si>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</si>
  <si>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</si>
  <si>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</si>
  <si>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</si>
  <si>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</si>
  <si>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</si>
  <si>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</si>
  <si>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</si>
  <si>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</si>
  <si>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</si>
  <si>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</si>
  <si>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</si>
  <si>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</si>
  <si>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</si>
  <si>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</si>
  <si>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</si>
  <si>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</si>
  <si>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</si>
  <si>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</si>
  <si>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</si>
  <si>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</si>
  <si>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</si>
  <si>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</si>
  <si>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</si>
  <si>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</si>
  <si>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</si>
  <si>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</si>
  <si>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</si>
  <si>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</si>
  <si>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</si>
  <si>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</si>
  <si>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</si>
  <si>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</si>
  <si>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</si>
  <si>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</si>
  <si>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</si>
  <si>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</si>
  <si>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</si>
  <si>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</si>
  <si>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</si>
  <si>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</si>
  <si>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</si>
  <si>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</si>
  <si>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</si>
  <si>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</si>
  <si>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</si>
  <si>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</si>
  <si>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</si>
  <si>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</si>
  <si>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</si>
  <si>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</si>
  <si>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</si>
  <si>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</si>
  <si>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</si>
  <si>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</si>
  <si>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</si>
  <si>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</si>
  <si>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</si>
  <si>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</si>
  <si>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</si>
  <si>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</si>
  <si>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</si>
  <si>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</si>
  <si>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</si>
  <si>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</si>
  <si>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</si>
  <si>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</si>
  <si>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</si>
  <si>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</si>
  <si>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</si>
  <si>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</si>
  <si>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</si>
  <si>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</si>
  <si>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</si>
  <si>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</si>
  <si>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</si>
  <si>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</si>
  <si>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</si>
  <si>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</si>
  <si>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</si>
  <si>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</si>
  <si>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</si>
  <si>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</si>
  <si>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</si>
  <si>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</si>
  <si>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</si>
  <si>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</si>
  <si>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</si>
  <si>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</si>
  <si>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</si>
  <si>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</si>
  <si>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</si>
  <si>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</si>
  <si>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</si>
  <si>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</si>
  <si>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</si>
  <si>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</si>
  <si>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</si>
  <si>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</si>
  <si>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</si>
  <si>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</si>
  <si>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</si>
  <si>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</si>
  <si>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</si>
  <si>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</si>
  <si>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</si>
  <si>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</si>
  <si>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</si>
  <si>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</si>
  <si>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</si>
  <si>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</si>
  <si>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</si>
  <si>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</si>
  <si>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</si>
  <si>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</si>
  <si>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</si>
  <si>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</si>
  <si>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</si>
  <si>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</si>
  <si>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</si>
  <si>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</si>
  <si>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</si>
  <si>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</si>
  <si>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</si>
  <si>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</si>
  <si>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</si>
  <si>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</si>
  <si>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</si>
  <si>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</si>
  <si>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</si>
  <si>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</si>
  <si>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</si>
  <si>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</si>
  <si>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</si>
  <si>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</si>
  <si>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</si>
  <si>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</si>
  <si>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</si>
  <si>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</si>
  <si>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</si>
  <si>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</si>
  <si>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</si>
  <si>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</si>
  <si>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</si>
  <si>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</si>
  <si>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</si>
  <si>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</si>
  <si>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</si>
  <si>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</si>
  <si>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</si>
  <si>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</si>
  <si>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</si>
  <si>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</si>
  <si>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</si>
  <si>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</si>
  <si>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</si>
  <si>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</si>
  <si>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</si>
  <si>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</si>
  <si>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</si>
  <si>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</si>
  <si>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</si>
  <si>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</si>
  <si>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</si>
  <si>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</si>
  <si>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</si>
  <si>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</si>
  <si>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</si>
  <si>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</si>
  <si>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</si>
  <si>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</si>
  <si>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</si>
  <si>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</si>
  <si>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</si>
  <si>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</si>
  <si>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</si>
  <si>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</si>
  <si>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</si>
  <si>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</si>
  <si>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</si>
  <si>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</si>
  <si>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</si>
  <si>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</si>
  <si>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</si>
  <si>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</si>
  <si>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</si>
  <si>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</si>
  <si>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</si>
  <si>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</si>
  <si>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</si>
  <si>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</si>
  <si>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</si>
  <si>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</si>
  <si>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</si>
  <si>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</si>
  <si>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</si>
  <si>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</si>
  <si>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</si>
  <si>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</si>
  <si>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</si>
  <si>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</si>
  <si>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</si>
  <si>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</si>
  <si>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</si>
  <si>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</si>
  <si>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</si>
  <si>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</si>
  <si>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</si>
  <si>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</si>
  <si>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</si>
  <si>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</si>
  <si>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</si>
  <si>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</si>
  <si>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</si>
  <si>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</si>
  <si>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</si>
  <si>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</si>
  <si>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</si>
  <si>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</si>
  <si>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</si>
  <si>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</si>
  <si>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</si>
  <si>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</si>
  <si>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</si>
  <si>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</si>
  <si>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</si>
  <si>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</si>
  <si>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</si>
  <si>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</si>
  <si>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</si>
  <si>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</si>
  <si>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</si>
  <si>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</si>
  <si>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</si>
  <si>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</si>
  <si>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</si>
  <si>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</si>
  <si>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</si>
  <si>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</si>
  <si>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</si>
  <si>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</si>
  <si>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</si>
  <si>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</si>
  <si>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</si>
  <si>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</si>
  <si>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</si>
  <si>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</si>
  <si>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</si>
  <si>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</si>
  <si>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</si>
  <si>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</si>
  <si>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</si>
  <si>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</si>
  <si>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</si>
  <si>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</si>
  <si>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</si>
  <si>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</si>
  <si>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</si>
  <si>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</si>
  <si>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</si>
  <si>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</si>
  <si>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</si>
  <si>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</si>
  <si>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</si>
  <si>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</si>
  <si>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</si>
  <si>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</si>
  <si>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</si>
  <si>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</si>
  <si>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</si>
  <si>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</si>
  <si>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</si>
  <si>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</si>
  <si>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</si>
  <si>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</si>
  <si>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</si>
  <si>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</si>
  <si>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</si>
  <si>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</si>
  <si>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</si>
  <si>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</si>
  <si>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</si>
  <si>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</si>
  <si>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</si>
  <si>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</si>
  <si>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</si>
  <si>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</si>
  <si>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</si>
  <si>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</si>
  <si>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</si>
  <si>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</si>
  <si>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</si>
  <si>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</si>
  <si>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</si>
  <si>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</si>
  <si>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</si>
  <si>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</si>
  <si>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</si>
  <si>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</si>
  <si>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</si>
  <si>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</si>
  <si>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</si>
  <si>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</si>
  <si>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</si>
  <si>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</si>
  <si>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</si>
  <si>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</si>
  <si>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</si>
  <si>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</si>
  <si>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</si>
  <si>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</si>
  <si>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</si>
  <si>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</si>
  <si>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</si>
  <si>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</si>
  <si>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</si>
  <si>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</si>
  <si>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</si>
  <si>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</si>
  <si>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</si>
  <si>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</si>
  <si>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</si>
  <si>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</si>
  <si>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</si>
  <si>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</si>
  <si>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</si>
  <si>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</si>
  <si>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</si>
  <si>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</si>
  <si>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</si>
  <si>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</si>
  <si>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</si>
  <si>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</si>
  <si>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</si>
  <si>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</si>
  <si>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</si>
  <si>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</si>
  <si>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</si>
  <si>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</si>
  <si>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</si>
  <si>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</si>
  <si>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</si>
  <si>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</si>
  <si>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</si>
  <si>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</si>
  <si>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</si>
  <si>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</si>
  <si>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</si>
  <si>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</si>
  <si>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</si>
  <si>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</si>
  <si>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</si>
  <si>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</si>
  <si>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</si>
  <si>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</si>
  <si>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</si>
  <si>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</si>
  <si>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</si>
  <si>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</si>
  <si>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</si>
  <si>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</si>
  <si>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</si>
  <si>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</si>
  <si>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</si>
  <si>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</si>
  <si>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</si>
  <si>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</si>
  <si>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</si>
  <si>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</si>
  <si>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</si>
  <si>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</si>
  <si>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</si>
  <si>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</si>
  <si>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</si>
  <si>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</si>
  <si>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</si>
  <si>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</si>
  <si>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</si>
  <si>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</si>
  <si>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</si>
  <si>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</si>
  <si>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</si>
  <si>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</si>
  <si>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</si>
  <si>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</si>
  <si>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</si>
  <si>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</si>
  <si>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</si>
  <si>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</si>
  <si>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</si>
  <si>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</si>
  <si>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</si>
  <si>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</si>
  <si>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</si>
  <si>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</si>
  <si>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</si>
  <si>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</si>
  <si>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</si>
  <si>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</si>
  <si>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</si>
  <si>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</si>
  <si>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</si>
  <si>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</si>
  <si>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</si>
  <si>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</si>
  <si>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</si>
  <si>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</si>
  <si>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</si>
  <si>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</si>
  <si>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</si>
  <si>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</si>
  <si>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</si>
  <si>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</si>
  <si>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</si>
  <si>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</si>
  <si>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</si>
  <si>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</si>
  <si>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</si>
  <si>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</si>
  <si>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</si>
  <si>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</si>
  <si>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</si>
  <si>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</si>
  <si>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</si>
  <si>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</si>
  <si>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</si>
  <si>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</si>
  <si>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</si>
  <si>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</si>
  <si>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</si>
  <si>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</si>
  <si>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</si>
  <si>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</si>
  <si>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</si>
  <si>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</si>
  <si>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</si>
  <si>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</si>
  <si>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</si>
  <si>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</si>
  <si>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</si>
  <si>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</si>
  <si>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</si>
  <si>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</si>
  <si>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</si>
  <si>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</si>
  <si>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</si>
  <si>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</si>
  <si>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</si>
  <si>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</si>
  <si>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</si>
  <si>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</si>
  <si>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</si>
  <si>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</si>
  <si>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</si>
  <si>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</si>
  <si>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</si>
  <si>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</si>
  <si>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</si>
  <si>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</si>
  <si>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</si>
  <si>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</si>
  <si>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</si>
  <si>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</si>
  <si>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</si>
  <si>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</si>
  <si>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</si>
  <si>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</si>
  <si>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</si>
  <si>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</si>
  <si>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</si>
  <si>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</si>
  <si>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</si>
  <si>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</si>
  <si>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</si>
  <si>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</si>
  <si>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</si>
  <si>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</si>
  <si>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</si>
  <si>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</si>
  <si>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</si>
  <si>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</si>
  <si>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</si>
  <si>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</si>
  <si>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</si>
  <si>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</si>
  <si>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</si>
  <si>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</si>
  <si>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</si>
  <si>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</si>
  <si>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</si>
  <si>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</si>
  <si>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</si>
  <si>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</si>
  <si>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</si>
  <si>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</si>
  <si>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</si>
  <si>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</si>
  <si>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</si>
  <si>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</si>
  <si>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</si>
  <si>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</si>
  <si>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</si>
  <si>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</si>
  <si>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</si>
  <si>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</si>
  <si>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</si>
  <si>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</si>
  <si>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</si>
  <si>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</si>
  <si>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</si>
  <si>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</si>
  <si>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</si>
  <si>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</si>
  <si>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</si>
  <si>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</si>
  <si>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</si>
  <si>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</si>
  <si>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</si>
  <si>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</si>
  <si>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</si>
  <si>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</si>
  <si>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</si>
  <si>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</si>
  <si>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</si>
  <si>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</si>
  <si>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</si>
  <si>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</si>
  <si>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</si>
  <si>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</si>
  <si>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</si>
  <si>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</si>
  <si>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</si>
  <si>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</si>
  <si>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</si>
  <si>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</si>
  <si>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</si>
  <si>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</si>
  <si>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</si>
  <si>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</si>
  <si>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</si>
  <si>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</si>
  <si>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</si>
  <si>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</si>
  <si>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</si>
  <si>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</si>
  <si>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</si>
  <si>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</si>
  <si>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</si>
  <si>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</si>
  <si>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</si>
  <si>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</si>
  <si>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</si>
  <si>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</si>
  <si>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</si>
  <si>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</si>
  <si>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</si>
  <si>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</si>
  <si>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</si>
  <si>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</si>
  <si>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</si>
  <si>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</si>
  <si>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</si>
  <si>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</si>
  <si>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</si>
  <si>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</si>
  <si>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</si>
  <si>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</si>
  <si>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</si>
  <si>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</si>
  <si>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</si>
  <si>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</si>
  <si>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</si>
  <si>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</si>
  <si>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</si>
  <si>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</si>
  <si>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</si>
  <si>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</si>
  <si>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</si>
  <si>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</si>
  <si>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</si>
  <si>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</si>
  <si>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</si>
  <si>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</si>
  <si>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</si>
  <si>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</si>
  <si>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</si>
  <si>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</si>
  <si>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</si>
  <si>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</si>
  <si>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</si>
  <si>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</si>
  <si>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</si>
  <si>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</si>
  <si>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</si>
  <si>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</si>
  <si>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</si>
  <si>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</si>
  <si>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</si>
  <si>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</si>
  <si>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</si>
  <si>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</si>
  <si>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</si>
  <si>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</si>
  <si>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</si>
  <si>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</si>
  <si>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</si>
  <si>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</si>
  <si>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</si>
  <si>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</si>
  <si>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</si>
  <si>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</si>
  <si>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</si>
  <si>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</si>
  <si>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</si>
  <si>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</si>
  <si>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</si>
  <si>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</si>
  <si>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</si>
  <si>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</si>
  <si>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</si>
  <si>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</si>
  <si>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</si>
  <si>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</si>
  <si>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</si>
  <si>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</si>
  <si>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</si>
  <si>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</si>
  <si>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</si>
  <si>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</si>
  <si>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</si>
  <si>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</si>
  <si>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</si>
  <si>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</si>
  <si>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</si>
  <si>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</si>
  <si>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</si>
  <si>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</si>
  <si>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</si>
  <si>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</si>
  <si>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</si>
  <si>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</si>
  <si>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</si>
  <si>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</si>
  <si>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</si>
  <si>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</si>
  <si>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</si>
  <si>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</si>
  <si>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</si>
  <si>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</si>
  <si>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</si>
  <si>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</si>
  <si>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</si>
  <si>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</si>
  <si>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</si>
  <si>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</si>
  <si>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</si>
  <si>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</si>
  <si>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</si>
  <si>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</si>
  <si>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</si>
  <si>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</si>
  <si>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</si>
  <si>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</si>
  <si>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</si>
  <si>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</si>
  <si>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</si>
  <si>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</si>
  <si>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</si>
  <si>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</si>
  <si>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</si>
  <si>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</si>
  <si>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</si>
  <si>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</si>
  <si>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</si>
  <si>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</si>
  <si>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</si>
  <si>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</si>
  <si>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</si>
  <si>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</si>
  <si>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</si>
  <si>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</si>
  <si>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</si>
  <si>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</si>
  <si>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</si>
  <si>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</si>
  <si>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</si>
  <si>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</si>
  <si>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</si>
  <si>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</si>
  <si>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</si>
  <si>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</si>
  <si>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</si>
  <si>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</si>
  <si>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</si>
  <si>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</si>
  <si>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</si>
  <si>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</si>
  <si>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</si>
  <si>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</si>
  <si>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</si>
  <si>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</si>
  <si>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</si>
  <si>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</si>
  <si>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</si>
  <si>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</si>
  <si>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</si>
  <si>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</si>
  <si>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</si>
  <si>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</si>
  <si>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</si>
  <si>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</si>
  <si>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</si>
  <si>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</si>
  <si>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</si>
  <si>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</si>
  <si>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</si>
  <si>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</si>
  <si>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</si>
  <si>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</si>
  <si>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</si>
  <si>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</si>
  <si>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</si>
  <si>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</si>
  <si>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</si>
  <si>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</si>
  <si>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</si>
  <si>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</si>
  <si>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</si>
  <si>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</si>
  <si>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</si>
  <si>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</si>
  <si>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</si>
  <si>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</si>
  <si>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</si>
  <si>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</si>
  <si>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</si>
  <si>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</si>
  <si>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</si>
  <si>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</si>
  <si>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</si>
  <si>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</si>
  <si>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</si>
  <si>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</si>
  <si>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</si>
  <si>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</si>
  <si>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</si>
  <si>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</si>
  <si>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</si>
  <si>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</si>
  <si>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</si>
  <si>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</si>
  <si>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</si>
  <si>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</si>
  <si>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</si>
  <si>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</si>
  <si>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</si>
  <si>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</si>
  <si>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</si>
  <si>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</si>
  <si>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</si>
  <si>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</si>
  <si>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</si>
  <si>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</si>
  <si>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</si>
  <si>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</si>
  <si>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</si>
  <si>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</si>
  <si>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</si>
  <si>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</si>
  <si>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</si>
  <si>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</si>
  <si>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</si>
  <si>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</si>
  <si>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</si>
  <si>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</si>
  <si>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</si>
  <si>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</si>
  <si>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</si>
  <si>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</si>
  <si>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</si>
  <si>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</si>
  <si>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</si>
  <si>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</si>
  <si>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</si>
  <si>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</si>
  <si>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</si>
  <si>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</si>
  <si>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</si>
  <si>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</si>
  <si>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</si>
  <si>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</si>
  <si>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</si>
  <si>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</si>
  <si>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</si>
  <si>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</si>
  <si>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</si>
  <si>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</si>
  <si>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</si>
  <si>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</si>
  <si>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</si>
  <si>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</si>
  <si>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</si>
  <si>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</si>
  <si>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</si>
  <si>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</si>
  <si>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</si>
  <si>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</si>
  <si>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</si>
  <si>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</si>
  <si>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</si>
  <si>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</si>
  <si>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</si>
  <si>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</si>
  <si>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</si>
  <si>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</si>
  <si>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</si>
  <si>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</si>
  <si>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</si>
  <si>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</si>
  <si>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</si>
  <si>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</si>
  <si>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</si>
  <si>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</si>
  <si>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</si>
  <si>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</si>
  <si>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</si>
  <si>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</si>
  <si>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</si>
  <si>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</si>
  <si>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</si>
  <si>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</si>
  <si>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</si>
  <si>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</si>
  <si>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</si>
  <si>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</si>
  <si>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</si>
  <si>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</si>
  <si>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</si>
  <si>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</si>
  <si>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</si>
  <si>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</si>
  <si>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</si>
  <si>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</si>
  <si>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</si>
  <si>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</si>
  <si>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</si>
  <si>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</si>
  <si>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</si>
  <si>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</si>
  <si>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</si>
  <si>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</si>
  <si>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</si>
  <si>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</si>
  <si>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</si>
  <si>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</si>
  <si>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</si>
  <si>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</si>
  <si>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</si>
  <si>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</si>
  <si>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</si>
  <si>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</si>
  <si>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</si>
  <si>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</si>
  <si>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</si>
  <si>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</si>
  <si>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</si>
  <si>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</si>
  <si>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</si>
  <si>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</si>
  <si>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</si>
  <si>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</si>
  <si>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</si>
  <si>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</si>
  <si>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</si>
  <si>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</si>
  <si>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</si>
  <si>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</si>
  <si>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</si>
  <si>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</si>
  <si>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</si>
  <si>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</si>
  <si>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</si>
  <si>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</si>
  <si>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</si>
  <si>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</si>
  <si>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</si>
  <si>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</si>
  <si>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</si>
  <si>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</si>
  <si>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</si>
  <si>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</si>
  <si>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</si>
  <si>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</si>
  <si>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</si>
  <si>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</si>
  <si>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</si>
  <si>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</si>
  <si>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</si>
  <si>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</si>
  <si>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</si>
  <si>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</si>
  <si>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</si>
  <si>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</si>
  <si>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</si>
  <si>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</si>
  <si>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</si>
  <si>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</si>
  <si>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</si>
  <si>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</si>
  <si>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</si>
  <si>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</si>
  <si>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</si>
  <si>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</si>
  <si>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</si>
  <si>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</si>
  <si>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</si>
  <si>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</si>
  <si>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</si>
  <si>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</si>
  <si>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</si>
  <si>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</si>
  <si>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</si>
  <si>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</si>
  <si>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</si>
  <si>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</si>
  <si>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</si>
  <si>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</si>
  <si>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</si>
  <si>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</si>
  <si>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</si>
  <si>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</si>
  <si>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</si>
  <si>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</si>
  <si>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</si>
  <si>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</si>
  <si>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</si>
  <si>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</si>
  <si>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</si>
  <si>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</si>
  <si>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</si>
  <si>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</si>
  <si>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</si>
  <si>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</si>
  <si>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</si>
  <si>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</si>
  <si>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</si>
  <si>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</si>
  <si>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</si>
  <si>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</si>
  <si>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</si>
  <si>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</si>
  <si>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</si>
  <si>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</si>
  <si>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</si>
  <si>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</si>
  <si>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</si>
  <si>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</si>
  <si>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</si>
  <si>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</si>
  <si>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</si>
  <si>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</si>
  <si>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</si>
  <si>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</si>
  <si>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</si>
  <si>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</si>
  <si>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</si>
  <si>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</si>
  <si>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</si>
  <si>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</si>
  <si>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</si>
  <si>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</si>
  <si>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</si>
  <si>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</si>
  <si>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</si>
  <si>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</si>
  <si>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</si>
  <si>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</si>
  <si>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</si>
  <si>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</si>
  <si>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</si>
  <si>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</si>
  <si>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</si>
  <si>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</si>
  <si>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</si>
  <si>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</si>
  <si>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</si>
  <si>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</si>
  <si>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</si>
  <si>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</si>
  <si>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</si>
  <si>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</si>
  <si>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</si>
  <si>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</si>
  <si>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</si>
  <si>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</si>
  <si>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</si>
  <si>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</si>
  <si>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</si>
  <si>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</si>
  <si>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</si>
  <si>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</si>
  <si>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</si>
  <si>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</si>
  <si>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</si>
  <si>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</si>
  <si>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</si>
  <si>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</si>
  <si>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</si>
  <si>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</si>
  <si>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</si>
  <si>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</si>
  <si>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</si>
  <si>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</si>
  <si>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</si>
  <si>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</si>
  <si>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</si>
  <si>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</si>
  <si>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</si>
  <si>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</si>
  <si>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</si>
  <si>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</si>
  <si>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</si>
  <si>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</si>
  <si>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</si>
  <si>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</si>
  <si>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</si>
  <si>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</si>
  <si>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</si>
  <si>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</si>
  <si>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</si>
  <si>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</si>
  <si>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</si>
  <si>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</si>
  <si>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</si>
  <si>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</si>
  <si>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</si>
  <si>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</si>
  <si>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</si>
  <si>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</si>
  <si>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</si>
  <si>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</si>
  <si>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</si>
  <si>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</si>
  <si>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</si>
  <si>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</si>
  <si>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</si>
  <si>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</si>
  <si>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</si>
  <si>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</si>
  <si>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</si>
  <si>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</si>
  <si>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</si>
  <si>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</si>
  <si>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</si>
  <si>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</si>
  <si>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</si>
  <si>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</si>
  <si>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</si>
  <si>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</si>
  <si>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</si>
  <si>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</si>
  <si>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</si>
  <si>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</si>
  <si>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</si>
  <si>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</si>
  <si>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</si>
  <si>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</si>
  <si>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</si>
  <si>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</si>
  <si>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</si>
  <si>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</si>
  <si>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</si>
  <si>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</si>
  <si>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</si>
  <si>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</si>
  <si>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</si>
  <si>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</si>
  <si>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</si>
  <si>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</si>
  <si>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</si>
  <si>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</si>
  <si>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</si>
  <si>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</si>
  <si>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</si>
  <si>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</si>
  <si>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</si>
  <si>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</si>
  <si>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</si>
  <si>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</si>
  <si>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</si>
  <si>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</si>
  <si>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</si>
  <si>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</si>
  <si>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</si>
  <si>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</si>
  <si>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</si>
  <si>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</si>
  <si>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</si>
  <si>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</si>
  <si>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</si>
  <si>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</si>
  <si>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</si>
  <si>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</si>
  <si>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</si>
  <si>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</si>
  <si>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</si>
  <si>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</si>
  <si>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</si>
  <si>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</si>
  <si>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</si>
  <si>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</si>
  <si>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</si>
  <si>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</si>
  <si>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</si>
  <si>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</si>
  <si>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</si>
  <si>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</si>
  <si>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</si>
  <si>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</si>
  <si>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</si>
  <si>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</si>
  <si>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</si>
  <si>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</si>
  <si>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</si>
  <si>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</si>
  <si>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</si>
  <si>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</si>
  <si>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</si>
  <si>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</si>
  <si>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</si>
  <si>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</si>
  <si>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</si>
  <si>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</si>
  <si>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</si>
  <si>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</si>
  <si>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</si>
  <si>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</si>
  <si>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</si>
  <si>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</si>
  <si>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</si>
  <si>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</si>
  <si>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</si>
  <si>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</si>
  <si>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</si>
  <si>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</si>
  <si>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</si>
  <si>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</si>
  <si>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</si>
  <si>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</si>
  <si>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</si>
  <si>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</si>
  <si>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</si>
  <si>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</si>
  <si>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</si>
  <si>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</si>
  <si>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</si>
  <si>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</si>
  <si>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</si>
  <si>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</si>
  <si>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</si>
  <si>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</si>
  <si>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</si>
  <si>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</si>
  <si>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</si>
  <si>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</si>
  <si>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</si>
  <si>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</si>
  <si>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</si>
  <si>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</si>
  <si>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</si>
  <si>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</si>
  <si>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</si>
  <si>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</si>
  <si>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</si>
  <si>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</si>
  <si>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</si>
  <si>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</si>
  <si>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</si>
  <si>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</si>
  <si>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</si>
  <si>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</si>
  <si>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</si>
  <si>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</si>
  <si>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</si>
  <si>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</si>
  <si>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</si>
  <si>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</si>
  <si>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</si>
  <si>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</si>
  <si>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</si>
  <si>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</si>
  <si>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</si>
  <si>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</si>
  <si>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</si>
  <si>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</si>
  <si>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</si>
  <si>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</si>
  <si>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</si>
  <si>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</si>
  <si>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</si>
  <si>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</si>
  <si>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</si>
  <si>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</si>
  <si>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</si>
  <si>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</si>
  <si>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</si>
  <si>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</si>
  <si>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</si>
  <si>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</si>
  <si>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</si>
  <si>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</si>
  <si>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</si>
  <si>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</si>
  <si>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</si>
  <si>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</si>
  <si>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</si>
  <si>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</si>
  <si>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</si>
  <si>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</si>
  <si>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</si>
  <si>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</si>
  <si>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</si>
  <si>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</si>
  <si>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</si>
  <si>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</si>
  <si>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</si>
  <si>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</si>
  <si>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</si>
  <si>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</si>
  <si>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</si>
  <si>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</si>
  <si>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</si>
  <si>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</si>
  <si>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</si>
  <si>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</si>
  <si>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</si>
  <si>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</si>
  <si>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</si>
  <si>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</si>
  <si>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</si>
  <si>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</si>
  <si>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</si>
  <si>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</si>
  <si>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</si>
  <si>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</si>
  <si>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</si>
  <si>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</si>
  <si>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</si>
  <si>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</si>
  <si>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</si>
  <si>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</si>
  <si>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</si>
  <si>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</si>
  <si>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</si>
  <si>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</si>
  <si>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</si>
  <si>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</si>
  <si>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</si>
  <si>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</si>
  <si>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</si>
  <si>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</si>
  <si>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</si>
  <si>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</si>
  <si>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</si>
  <si>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</si>
  <si>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</si>
  <si>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</si>
  <si>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</si>
  <si>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</si>
  <si>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</si>
  <si>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</si>
  <si>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</si>
  <si>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</si>
  <si>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</si>
  <si>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</si>
  <si>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</si>
  <si>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</si>
  <si>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</si>
  <si>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</si>
  <si>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</si>
  <si>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</si>
  <si>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</si>
  <si>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</si>
  <si>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</si>
  <si>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</si>
  <si>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</si>
  <si>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</si>
  <si>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</si>
  <si>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</si>
  <si>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</si>
  <si>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</si>
  <si>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</si>
  <si>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</si>
  <si>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</si>
  <si>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</si>
  <si>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</si>
  <si>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</si>
  <si>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</si>
  <si>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</si>
  <si>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</si>
  <si>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</si>
  <si>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</si>
  <si>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</si>
  <si>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</si>
  <si>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</si>
  <si>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</si>
  <si>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</si>
  <si>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</si>
  <si>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</si>
  <si>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</si>
  <si>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</si>
  <si>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</si>
  <si>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</si>
  <si>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</si>
  <si>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</si>
  <si>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</si>
  <si>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</si>
  <si>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</si>
  <si>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</si>
  <si>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</si>
  <si>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</si>
  <si>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</si>
  <si>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</si>
  <si>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</si>
  <si>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</si>
  <si>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</si>
  <si>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</si>
  <si>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</si>
  <si>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</si>
  <si>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</si>
  <si>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</si>
  <si>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</si>
  <si>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</si>
  <si>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</si>
  <si>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</si>
  <si>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</si>
  <si>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</si>
  <si>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</si>
  <si>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</si>
  <si>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</si>
  <si>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</si>
  <si>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</si>
  <si>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</si>
  <si>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</si>
  <si>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</si>
  <si>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</si>
  <si>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</si>
  <si>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</si>
  <si>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</si>
  <si>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</si>
  <si>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</si>
  <si>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</si>
  <si>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</si>
  <si>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</si>
  <si>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</si>
  <si>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</si>
  <si>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</si>
  <si>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</si>
  <si>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</si>
  <si>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</si>
  <si>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</si>
  <si>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</si>
  <si>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</si>
  <si>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</si>
  <si>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</si>
  <si>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</si>
  <si>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</si>
  <si>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</si>
  <si>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</si>
  <si>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</si>
  <si>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</si>
  <si>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</si>
  <si>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</si>
  <si>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</si>
  <si>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</si>
  <si>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</si>
  <si>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</si>
  <si>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</si>
  <si>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</si>
  <si>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</si>
  <si>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</si>
  <si>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</si>
  <si>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</si>
  <si>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</si>
  <si>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</si>
  <si>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</si>
  <si>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</si>
  <si>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</si>
  <si>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</si>
  <si>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</si>
  <si>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</si>
  <si>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</si>
  <si>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</si>
  <si>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</si>
  <si>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</si>
  <si>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</si>
  <si>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</si>
  <si>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</si>
  <si>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</si>
  <si>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</si>
  <si>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</si>
  <si>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</si>
  <si>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</si>
  <si>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</si>
  <si>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</si>
  <si>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</si>
  <si>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</si>
  <si>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</si>
  <si>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</si>
  <si>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</si>
  <si>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</si>
  <si>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</si>
  <si>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</si>
  <si>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</si>
  <si>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</si>
  <si>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</si>
  <si>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</si>
  <si>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</si>
  <si>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</si>
  <si>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</si>
  <si>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</si>
  <si>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</si>
  <si>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</si>
  <si>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</si>
  <si>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</si>
  <si>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</si>
  <si>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</si>
  <si>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</si>
  <si>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</si>
  <si>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</si>
  <si>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</si>
  <si>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</si>
  <si>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</si>
  <si>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</si>
  <si>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</si>
  <si>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</si>
  <si>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</si>
  <si>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</si>
  <si>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</si>
  <si>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</si>
  <si>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</si>
  <si>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</si>
  <si>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</si>
  <si>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</si>
  <si>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</si>
  <si>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</si>
  <si>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</si>
  <si>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</si>
  <si>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</si>
  <si>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</si>
  <si>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</si>
  <si>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</si>
  <si>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</si>
  <si>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</si>
  <si>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</si>
  <si>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</si>
  <si>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</si>
  <si>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</si>
  <si>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</si>
  <si>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</si>
  <si>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</si>
  <si>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</si>
  <si>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</si>
  <si>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</si>
  <si>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</si>
  <si>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</si>
  <si>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</si>
  <si>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</si>
  <si>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</si>
  <si>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</si>
  <si>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</si>
  <si>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</si>
  <si>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</si>
  <si>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</si>
  <si>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</si>
  <si>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</si>
  <si>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</si>
  <si>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</si>
  <si>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</si>
  <si>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</si>
  <si>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</si>
  <si>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</si>
  <si>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</si>
  <si>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</si>
  <si>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</si>
  <si>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</si>
  <si>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</si>
  <si>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</si>
  <si>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</si>
  <si>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</si>
  <si>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</si>
  <si>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</si>
  <si>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</si>
  <si>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</si>
  <si>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</si>
  <si>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</si>
  <si>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</si>
  <si>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</si>
  <si>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</si>
  <si>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</si>
  <si>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</si>
  <si>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</si>
  <si>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</si>
  <si>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</si>
  <si>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</si>
  <si>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</si>
  <si>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</si>
  <si>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</si>
  <si>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</si>
  <si>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</si>
  <si>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</si>
  <si>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</si>
  <si>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</si>
  <si>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</si>
  <si>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</si>
  <si>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</si>
  <si>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</si>
  <si>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</si>
  <si>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</si>
  <si>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</si>
  <si>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</si>
  <si>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</si>
  <si>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</si>
  <si>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</si>
  <si>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</si>
  <si>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</si>
  <si>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</si>
  <si>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</si>
  <si>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</si>
  <si>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</si>
  <si>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</si>
  <si>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</si>
  <si>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</si>
  <si>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</si>
  <si>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</si>
  <si>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</si>
  <si>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</si>
  <si>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</si>
  <si>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</si>
  <si>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</si>
  <si>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</si>
  <si>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</si>
  <si>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</si>
  <si>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</si>
  <si>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</si>
  <si>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</si>
  <si>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</si>
  <si>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</si>
  <si>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</si>
  <si>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</si>
  <si>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</si>
  <si>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</si>
  <si>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</si>
  <si>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</si>
  <si>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</si>
  <si>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</si>
  <si>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</si>
  <si>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</si>
  <si>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</si>
  <si>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</si>
  <si>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</si>
  <si>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</si>
  <si>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</si>
  <si>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</si>
  <si>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</si>
  <si>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</si>
  <si>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</si>
  <si>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</si>
  <si>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</si>
  <si>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</si>
  <si>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</si>
  <si>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</si>
  <si>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</si>
  <si>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</si>
  <si>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</si>
  <si>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</si>
  <si>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</si>
  <si>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</si>
  <si>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</si>
  <si>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</si>
  <si>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</si>
  <si>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</si>
  <si>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</si>
  <si>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</si>
  <si>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</si>
  <si>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</si>
  <si>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</si>
  <si>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</si>
  <si>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</si>
  <si>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</si>
  <si>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</si>
  <si>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</si>
  <si>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</si>
  <si>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</si>
  <si>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</si>
  <si>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</si>
  <si>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</si>
  <si>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</si>
  <si>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</si>
  <si>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</si>
  <si>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</si>
  <si>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</si>
  <si>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</si>
  <si>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</si>
  <si>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</si>
  <si>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</si>
  <si>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</si>
  <si>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</si>
  <si>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</si>
  <si>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</si>
  <si>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</si>
  <si>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</si>
  <si>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</si>
  <si>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</si>
  <si>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</si>
  <si>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</si>
  <si>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</si>
  <si>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</si>
  <si>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</si>
  <si>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</si>
  <si>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</si>
  <si>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</si>
  <si>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</si>
  <si>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</si>
  <si>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</si>
  <si>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</si>
  <si>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</si>
  <si>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</si>
  <si>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</si>
  <si>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</si>
  <si>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</si>
  <si>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</si>
  <si>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</si>
  <si>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</si>
  <si>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</si>
  <si>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</si>
  <si>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</si>
  <si>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</si>
  <si>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</si>
  <si>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</si>
  <si>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</si>
  <si>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</si>
  <si>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</si>
  <si>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</si>
  <si>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</si>
  <si>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</si>
  <si>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</si>
  <si>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</si>
  <si>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</si>
  <si>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</si>
  <si>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</si>
  <si>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</si>
  <si>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</si>
  <si>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</si>
  <si>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</si>
  <si>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</si>
  <si>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</si>
  <si>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</si>
  <si>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</si>
  <si>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</si>
  <si>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</si>
  <si>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</si>
  <si>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</si>
  <si>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</si>
  <si>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</si>
  <si>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</si>
  <si>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</si>
  <si>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</si>
  <si>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</si>
  <si>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</si>
  <si>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</si>
  <si>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</si>
  <si>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</si>
  <si>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</si>
  <si>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</si>
  <si>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</si>
  <si>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</si>
  <si>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</si>
  <si>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</si>
  <si>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</si>
  <si>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</si>
  <si>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</si>
  <si>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</si>
  <si>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</si>
  <si>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</si>
  <si>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</si>
  <si>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</si>
  <si>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</si>
  <si>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</si>
  <si>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</si>
  <si>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</si>
  <si>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</si>
  <si>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</si>
  <si>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</si>
  <si>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</si>
  <si>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</si>
  <si>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</si>
  <si>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</si>
  <si>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</si>
  <si>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</si>
  <si>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</si>
  <si>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</si>
  <si>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</si>
  <si>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</si>
  <si>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</si>
  <si>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</si>
  <si>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</si>
  <si>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</si>
  <si>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</si>
  <si>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</si>
  <si>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</si>
  <si>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</si>
  <si>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</si>
  <si>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</si>
  <si>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</si>
  <si>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</si>
  <si>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</si>
  <si>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</si>
  <si>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</si>
  <si>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</si>
  <si>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</si>
  <si>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</si>
  <si>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</si>
  <si>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</si>
  <si>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</si>
  <si>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</si>
  <si>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</si>
  <si>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</si>
  <si>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</si>
  <si>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</si>
  <si>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</si>
  <si>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</si>
  <si>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</si>
  <si>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</si>
  <si>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</si>
  <si>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</si>
  <si>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</si>
  <si>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</si>
  <si>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</si>
  <si>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</si>
  <si>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</si>
  <si>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</si>
  <si>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</si>
  <si>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</si>
  <si>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</si>
  <si>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</si>
  <si>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</si>
  <si>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</si>
  <si>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</si>
  <si>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</si>
  <si>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</si>
  <si>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</si>
  <si>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</si>
  <si>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</si>
  <si>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</si>
  <si>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</si>
  <si>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</si>
  <si>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</si>
  <si>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</si>
  <si>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</si>
  <si>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</si>
  <si>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</si>
  <si>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</si>
  <si>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</si>
  <si>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</si>
  <si>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</si>
  <si>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</si>
  <si>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</si>
  <si>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</si>
  <si>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</si>
  <si>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</si>
  <si>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</si>
  <si>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</si>
  <si>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</si>
  <si>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</si>
  <si>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</si>
  <si>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</si>
  <si>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</si>
  <si>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</si>
  <si>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</si>
  <si>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</si>
  <si>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</si>
  <si>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</si>
  <si>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</si>
  <si>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</si>
  <si>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</si>
  <si>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</si>
  <si>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</si>
  <si>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</si>
  <si>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</si>
  <si>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</si>
  <si>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</si>
  <si>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</si>
  <si>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</si>
  <si>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</si>
  <si>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</si>
  <si>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</si>
  <si>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</si>
  <si>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</si>
  <si>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</si>
  <si>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</si>
  <si>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</si>
  <si>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</si>
  <si>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</si>
  <si>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</si>
  <si>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</si>
  <si>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</si>
  <si>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</si>
  <si>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</si>
  <si>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</si>
  <si>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</si>
  <si>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</si>
  <si>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</si>
  <si>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</si>
  <si>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</si>
  <si>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</si>
  <si>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</si>
  <si>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</si>
  <si>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</si>
  <si>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</si>
  <si>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</si>
  <si>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</si>
  <si>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</si>
  <si>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</si>
  <si>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</si>
  <si>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</si>
  <si>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</si>
  <si>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</si>
  <si>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</si>
  <si>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</si>
  <si>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</si>
  <si>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</si>
  <si>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</si>
  <si>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</si>
  <si>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</si>
  <si>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</si>
  <si>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</si>
  <si>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</si>
  <si>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</si>
  <si>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</si>
  <si>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</si>
  <si>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</si>
  <si>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</si>
  <si>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</si>
  <si>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</si>
  <si>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</si>
  <si>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</si>
  <si>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</si>
  <si>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</si>
  <si>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</si>
  <si>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</si>
  <si>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</si>
  <si>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</si>
  <si>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</si>
  <si>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</si>
  <si>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</si>
  <si>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</si>
  <si>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</si>
  <si>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</si>
  <si>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</si>
  <si>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</si>
  <si>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</si>
  <si>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</si>
  <si>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</si>
  <si>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</si>
  <si>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</si>
  <si>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</si>
  <si>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</si>
  <si>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</si>
  <si>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</si>
  <si>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</si>
  <si>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</si>
  <si>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</si>
  <si>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</si>
  <si>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</si>
  <si>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</si>
  <si>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</si>
  <si>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</si>
  <si>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</si>
  <si>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</si>
  <si>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</si>
  <si>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</si>
  <si>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</si>
  <si>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</si>
  <si>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</si>
  <si>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</si>
  <si>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</si>
  <si>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</si>
  <si>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</si>
  <si>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</si>
  <si>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</si>
  <si>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</si>
  <si>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</si>
  <si>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</si>
  <si>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</si>
  <si>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</si>
  <si>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</si>
  <si>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</si>
  <si>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</si>
  <si>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</si>
  <si>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</si>
  <si>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</si>
  <si>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</si>
  <si>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</si>
  <si>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</si>
  <si>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</si>
  <si>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</si>
  <si>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</si>
  <si>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</si>
  <si>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</si>
  <si>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</si>
  <si>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</si>
  <si>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</si>
  <si>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</si>
  <si>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</si>
  <si>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</si>
  <si>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</si>
  <si>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</si>
  <si>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</si>
  <si>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</si>
  <si>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</si>
  <si>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</si>
  <si>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</si>
  <si>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</si>
  <si>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</si>
  <si>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</si>
  <si>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</si>
  <si>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</si>
  <si>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</si>
  <si>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</si>
  <si>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</si>
  <si>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</si>
  <si>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</si>
  <si>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</si>
  <si>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</si>
  <si>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</si>
  <si>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</si>
  <si>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</si>
  <si>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</si>
  <si>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</si>
  <si>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</si>
  <si>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</si>
  <si>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</si>
  <si>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</si>
  <si>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</si>
  <si>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</si>
  <si>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</si>
  <si>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</si>
  <si>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</si>
  <si>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</si>
  <si>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</si>
  <si>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</si>
  <si>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</si>
  <si>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</si>
  <si>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</si>
  <si>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</si>
  <si>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</si>
  <si>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</si>
  <si>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</si>
  <si>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</si>
  <si>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</si>
  <si>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</si>
  <si>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</si>
  <si>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</si>
  <si>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</si>
  <si>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</si>
  <si>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</si>
  <si>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</si>
  <si>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</si>
  <si>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</si>
  <si>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</si>
  <si>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</si>
  <si>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</si>
  <si>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</si>
  <si>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</si>
  <si>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</si>
  <si>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</si>
  <si>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</si>
  <si>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</si>
  <si>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</si>
  <si>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</si>
  <si>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</si>
  <si>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</si>
  <si>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</si>
  <si>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</si>
  <si>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</si>
  <si>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</si>
  <si>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</si>
  <si>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</si>
  <si>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</si>
  <si>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</si>
  <si>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</si>
  <si>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</si>
  <si>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</si>
  <si>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</si>
  <si>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</si>
  <si>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</si>
  <si>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</si>
  <si>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</si>
  <si>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</si>
  <si>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</si>
  <si>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</si>
  <si>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</si>
  <si>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</si>
  <si>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</si>
  <si>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</si>
  <si>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</si>
  <si>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</si>
  <si>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</si>
  <si>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</si>
  <si>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</si>
  <si>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</si>
  <si>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</si>
  <si>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</si>
  <si>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</si>
  <si>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</si>
  <si>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</si>
  <si>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</si>
  <si>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</si>
  <si>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</si>
  <si>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</si>
  <si>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</si>
  <si>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</si>
  <si>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</si>
  <si>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</si>
  <si>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</si>
  <si>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</si>
  <si>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</si>
  <si>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</si>
  <si>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</si>
  <si>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</si>
  <si>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</si>
  <si>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</si>
  <si>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</si>
  <si>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</si>
  <si>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</si>
  <si>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</si>
  <si>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</si>
  <si>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</si>
  <si>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</si>
  <si>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</si>
  <si>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</si>
  <si>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</si>
  <si>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</si>
  <si>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</si>
  <si>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</si>
  <si>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</si>
  <si>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</si>
  <si>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</si>
  <si>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</si>
  <si>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</si>
  <si>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</si>
  <si>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</si>
  <si>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</si>
  <si>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</si>
  <si>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</si>
  <si>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</si>
  <si>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</si>
  <si>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</si>
  <si>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</si>
  <si>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</si>
  <si>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</si>
  <si>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</si>
  <si>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</si>
  <si>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</si>
  <si>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</si>
  <si>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</si>
  <si>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</si>
  <si>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</si>
  <si>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</si>
  <si>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</si>
  <si>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</si>
  <si>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</si>
  <si>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</si>
  <si>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</si>
  <si>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</si>
  <si>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</si>
  <si>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</si>
  <si>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</si>
  <si>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</si>
  <si>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</si>
  <si>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</si>
  <si>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</si>
  <si>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</si>
  <si>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</si>
  <si>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</si>
  <si>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</si>
  <si>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</si>
  <si>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</si>
  <si>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</si>
  <si>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</si>
  <si>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</si>
  <si>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</si>
  <si>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</si>
  <si>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</si>
  <si>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</si>
  <si>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</si>
  <si>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</si>
  <si>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</si>
  <si>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</si>
  <si>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</si>
  <si>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</si>
  <si>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</si>
  <si>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</si>
  <si>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</si>
  <si>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</si>
  <si>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</si>
  <si>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</si>
  <si>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</si>
  <si>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</si>
  <si>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</si>
  <si>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</si>
  <si>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</si>
  <si>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</si>
  <si>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</si>
  <si>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</si>
  <si>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</si>
  <si>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</si>
  <si>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</si>
  <si>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</si>
  <si>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</si>
  <si>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</si>
  <si>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</si>
  <si>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</si>
  <si>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</si>
  <si>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</si>
  <si>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</si>
  <si>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</si>
  <si>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</si>
  <si>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</si>
  <si>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</si>
  <si>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</si>
  <si>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</si>
  <si>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</si>
  <si>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</si>
  <si>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</si>
  <si>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</si>
  <si>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</si>
  <si>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</si>
  <si>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</si>
  <si>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</si>
  <si>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</si>
  <si>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</si>
  <si>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</si>
  <si>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</si>
  <si>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</si>
  <si>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</si>
  <si>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</si>
  <si>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</si>
  <si>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</si>
  <si>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</si>
  <si>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</si>
  <si>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</si>
  <si>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</si>
  <si>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</si>
  <si>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</si>
  <si>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</si>
  <si>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</si>
  <si>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</si>
  <si>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</si>
  <si>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</si>
  <si>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</si>
  <si>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</si>
  <si>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</si>
  <si>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</si>
  <si>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</si>
  <si>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</si>
  <si>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</si>
  <si>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</si>
  <si>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</si>
  <si>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</si>
  <si>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</si>
  <si>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</si>
  <si>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</si>
  <si>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</si>
  <si>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</si>
  <si>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</si>
  <si>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</si>
  <si>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</si>
  <si>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</si>
  <si>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</si>
  <si>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</si>
  <si>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</si>
  <si>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</si>
  <si>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</si>
  <si>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</si>
  <si>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</si>
  <si>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</si>
  <si>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</si>
  <si>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</si>
  <si>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</si>
  <si>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</si>
  <si>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</si>
  <si>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</si>
  <si>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</si>
  <si>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</si>
  <si>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</si>
  <si>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</si>
  <si>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</si>
  <si>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</si>
  <si>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</si>
  <si>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</si>
  <si>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</si>
  <si>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</si>
  <si>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</si>
  <si>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</si>
  <si>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</si>
  <si>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</si>
  <si>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</si>
  <si>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</si>
  <si>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</si>
  <si>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</si>
  <si>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</si>
  <si>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</si>
  <si>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</si>
  <si>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</si>
  <si>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</si>
  <si>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</si>
  <si>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</si>
  <si>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</si>
  <si>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</si>
  <si>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</si>
  <si>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</si>
  <si>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</si>
  <si>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</si>
  <si>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</si>
  <si>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</si>
  <si>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</si>
  <si>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</si>
  <si>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</si>
  <si>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</si>
  <si>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</si>
  <si>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</si>
  <si>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</si>
  <si>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</si>
  <si>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</si>
  <si>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</si>
  <si>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</si>
  <si>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</si>
  <si>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</si>
  <si>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</si>
  <si>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</si>
  <si>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</si>
  <si>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</si>
  <si>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</si>
  <si>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</si>
  <si>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</si>
  <si>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</si>
  <si>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</si>
  <si>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</si>
  <si>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</si>
  <si>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</si>
  <si>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</si>
  <si>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</si>
  <si>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</si>
  <si>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</si>
  <si>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</si>
  <si>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</si>
  <si>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</si>
  <si>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</si>
  <si>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</si>
  <si>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</si>
  <si>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</si>
  <si>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</si>
  <si>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</si>
  <si>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</si>
  <si>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</si>
  <si>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</si>
  <si>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</si>
  <si>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</si>
  <si>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</si>
  <si>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</si>
  <si>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</si>
  <si>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</si>
  <si>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</si>
  <si>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</si>
  <si>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</si>
  <si>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</si>
  <si>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</si>
  <si>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</si>
  <si>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</si>
  <si>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</si>
  <si>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</si>
  <si>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</si>
  <si>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</si>
  <si>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</si>
  <si>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</si>
  <si>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</si>
  <si>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</si>
  <si>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</si>
  <si>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</si>
  <si>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</si>
  <si>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</si>
  <si>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</si>
  <si>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</si>
  <si>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</si>
  <si>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</si>
  <si>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</si>
  <si>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</si>
  <si>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</si>
  <si>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</si>
  <si>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</si>
  <si>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</si>
  <si>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</si>
  <si>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</si>
  <si>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</si>
  <si>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</si>
  <si>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</si>
  <si>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</si>
  <si>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</si>
  <si>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</si>
  <si>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</si>
  <si>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</si>
  <si>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</si>
  <si>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</si>
  <si>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</si>
  <si>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</si>
  <si>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</si>
  <si>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</si>
  <si>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</si>
  <si>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</si>
  <si>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</si>
  <si>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</si>
  <si>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</si>
  <si>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</si>
  <si>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</si>
  <si>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</si>
  <si>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</si>
  <si>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</si>
  <si>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</si>
  <si>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</si>
  <si>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</si>
  <si>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</si>
  <si>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</si>
  <si>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</si>
  <si>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</si>
  <si>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</si>
  <si>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</si>
  <si>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</si>
  <si>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</si>
  <si>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</si>
  <si>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</si>
  <si>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</si>
  <si>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</si>
  <si>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</si>
  <si>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</si>
  <si>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</si>
  <si>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</si>
  <si>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</si>
  <si>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</si>
  <si>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</si>
  <si>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</si>
  <si>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</si>
  <si>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</si>
  <si>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</si>
  <si>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</si>
  <si>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</si>
  <si>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</si>
  <si>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</si>
  <si>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</si>
  <si>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</si>
  <si>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</si>
  <si>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</si>
  <si>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</si>
  <si>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</si>
  <si>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</si>
  <si>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</si>
  <si>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</si>
  <si>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</si>
  <si>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</si>
  <si>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</si>
  <si>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</si>
  <si>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</si>
  <si>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</si>
  <si>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</si>
  <si>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</si>
  <si>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</si>
  <si>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</si>
  <si>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</si>
  <si>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</si>
  <si>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</si>
  <si>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</si>
  <si>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</si>
  <si>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</si>
  <si>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</si>
  <si>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</si>
  <si>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</si>
  <si>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</si>
  <si>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</si>
  <si>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</si>
  <si>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</si>
  <si>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</si>
  <si>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</si>
  <si>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</si>
  <si>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</si>
  <si>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</si>
  <si>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</si>
  <si>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</si>
  <si>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</si>
  <si>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</si>
  <si>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</si>
  <si>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</si>
  <si>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</si>
  <si>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</si>
  <si>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</si>
  <si>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</si>
  <si>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</si>
  <si>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</si>
  <si>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</si>
  <si>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</si>
  <si>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</si>
  <si>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</si>
  <si>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</si>
  <si>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</si>
  <si>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</si>
  <si>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</si>
  <si>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</si>
  <si>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</si>
  <si>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</si>
  <si>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</si>
  <si>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</si>
  <si>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</si>
  <si>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</si>
  <si>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</si>
  <si>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</si>
  <si>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</si>
  <si>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</si>
  <si>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</si>
  <si>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</si>
  <si>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</si>
  <si>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</si>
  <si>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</si>
  <si>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</si>
  <si>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</si>
  <si>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</si>
  <si>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</si>
  <si>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</si>
  <si>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</si>
  <si>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</si>
  <si>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</si>
  <si>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</si>
  <si>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</si>
  <si>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</si>
  <si>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</si>
  <si>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</si>
  <si>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</si>
  <si>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</si>
  <si>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</si>
  <si>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</si>
  <si>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</si>
  <si>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</si>
  <si>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</si>
  <si>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</si>
  <si>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</si>
  <si>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</si>
  <si>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</si>
  <si>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</si>
  <si>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</si>
  <si>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</si>
  <si>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</si>
  <si>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</si>
  <si>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</si>
  <si>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</si>
  <si>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</si>
  <si>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</si>
  <si>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</si>
  <si>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</si>
  <si>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</si>
  <si>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</si>
  <si>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</si>
  <si>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</si>
  <si>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</si>
  <si>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</si>
  <si>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</si>
  <si>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</si>
  <si>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</si>
  <si>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</si>
  <si>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</si>
  <si>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</si>
  <si>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</si>
  <si>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</si>
  <si>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</si>
  <si>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</si>
  <si>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</si>
  <si>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</si>
  <si>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</si>
  <si>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</si>
  <si>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</si>
  <si>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</si>
  <si>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</si>
  <si>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</si>
  <si>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</si>
  <si>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</si>
  <si>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</si>
  <si>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</si>
  <si>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</si>
  <si>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</si>
  <si>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</si>
  <si>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</si>
  <si>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</si>
  <si>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</si>
  <si>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</si>
  <si>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</si>
  <si>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</si>
  <si>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</si>
  <si>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</si>
  <si>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</si>
  <si>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</si>
  <si>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</si>
  <si>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</si>
  <si>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</si>
  <si>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</si>
  <si>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</si>
  <si>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</si>
  <si>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</si>
  <si>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</si>
  <si>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</si>
  <si>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</si>
  <si>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</si>
  <si>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</si>
  <si>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</si>
  <si>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</si>
  <si>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</si>
  <si>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</si>
  <si>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</si>
  <si>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</si>
  <si>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</si>
  <si>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</si>
  <si>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</si>
  <si>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</si>
  <si>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</si>
  <si>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</si>
  <si>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</si>
  <si>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</si>
  <si>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</si>
  <si>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</si>
  <si>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</si>
  <si>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</si>
  <si>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</si>
  <si>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</si>
  <si>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</si>
  <si>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</si>
  <si>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</si>
  <si>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</si>
  <si>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</si>
  <si>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</si>
  <si>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</si>
  <si>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</si>
  <si>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</si>
  <si>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</si>
  <si>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</si>
  <si>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</si>
  <si>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</si>
  <si>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</si>
  <si>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</si>
  <si>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</si>
  <si>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</si>
  <si>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</si>
  <si>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</si>
  <si>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</si>
  <si>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</si>
  <si>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</si>
  <si>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</si>
  <si>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</si>
  <si>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</si>
  <si>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</si>
  <si>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</si>
  <si>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</si>
  <si>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</si>
  <si>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</si>
  <si>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</si>
  <si>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</si>
  <si>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</si>
  <si>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</si>
  <si>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</si>
  <si>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</si>
  <si>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</si>
  <si>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</si>
  <si>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</si>
  <si>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</si>
  <si>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</si>
  <si>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</si>
  <si>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</si>
  <si>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</si>
  <si>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</si>
  <si>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</si>
  <si>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</si>
  <si>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</si>
  <si>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</si>
  <si>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</si>
  <si>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</si>
  <si>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</si>
  <si>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</si>
  <si>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</si>
  <si>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</si>
  <si>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</si>
  <si>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</si>
  <si>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</si>
  <si>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</si>
  <si>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</si>
  <si>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</si>
  <si>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</si>
  <si>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</si>
  <si>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</si>
  <si>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</si>
  <si>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</si>
  <si>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</si>
  <si>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</si>
  <si>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</si>
  <si>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</si>
  <si>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</si>
  <si>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</si>
  <si>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</si>
  <si>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</si>
  <si>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</si>
  <si>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</si>
  <si>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</si>
  <si>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</si>
  <si>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</si>
  <si>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</si>
  <si>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</si>
  <si>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</si>
  <si>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</si>
  <si>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</si>
  <si>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</si>
  <si>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</si>
  <si>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</si>
  <si>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</si>
  <si>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</si>
  <si>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</si>
  <si>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</si>
  <si>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</si>
  <si>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</si>
  <si>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</si>
  <si>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</si>
  <si>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</si>
  <si>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</si>
  <si>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</si>
  <si>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</si>
  <si>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</si>
  <si>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</si>
  <si>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</si>
  <si>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</si>
  <si>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</si>
  <si>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</si>
  <si>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</si>
  <si>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</si>
  <si>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</si>
  <si>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</si>
  <si>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</si>
  <si>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</si>
  <si>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</si>
  <si>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</si>
  <si>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</si>
  <si>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</si>
  <si>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</si>
  <si>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</si>
  <si>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</si>
  <si>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</si>
  <si>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</si>
  <si>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</si>
  <si>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</si>
  <si>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</si>
  <si>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</si>
  <si>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</si>
  <si>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</si>
  <si>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</si>
  <si>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</si>
  <si>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</si>
  <si>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</si>
  <si>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</si>
  <si>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</si>
  <si>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</si>
  <si>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</si>
  <si>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</si>
  <si>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</si>
  <si>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</si>
  <si>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</si>
  <si>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</si>
  <si>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</si>
  <si>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</si>
  <si>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</si>
  <si>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</si>
  <si>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</si>
  <si>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</si>
  <si>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</si>
  <si>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</si>
  <si>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</si>
  <si>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</si>
  <si>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</si>
  <si>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</si>
  <si>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</si>
  <si>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</si>
  <si>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</si>
  <si>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</si>
  <si>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</si>
  <si>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</si>
  <si>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</si>
  <si>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</si>
  <si>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</si>
  <si>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</si>
  <si>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</si>
  <si>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</si>
  <si>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</si>
  <si>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</si>
  <si>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</si>
  <si>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</si>
  <si>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</si>
  <si>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</si>
  <si>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</si>
  <si>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</si>
  <si>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</si>
  <si>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</si>
  <si>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</si>
  <si>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</si>
  <si>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</si>
  <si>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</si>
  <si>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</si>
  <si>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</si>
  <si>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</si>
  <si>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</si>
  <si>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</si>
  <si>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</si>
  <si>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</si>
  <si>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</si>
  <si>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</si>
  <si>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</si>
  <si>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</si>
  <si>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</si>
  <si>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</si>
  <si>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</si>
  <si>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</si>
  <si>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</si>
  <si>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</si>
  <si>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</si>
  <si>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</si>
  <si>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</si>
  <si>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</si>
  <si>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</si>
  <si>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</si>
  <si>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</si>
  <si>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</si>
  <si>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</si>
  <si>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</si>
  <si>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</si>
  <si>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</si>
  <si>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</si>
  <si>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</si>
  <si>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</si>
  <si>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</si>
  <si>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</si>
  <si>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</si>
  <si>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</si>
  <si>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</si>
  <si>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</si>
  <si>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</si>
  <si>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</si>
  <si>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</si>
  <si>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</si>
  <si>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</si>
  <si>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</si>
  <si>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</si>
  <si>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</si>
  <si>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</si>
  <si>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</si>
  <si>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</si>
  <si>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</si>
  <si>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</si>
  <si>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</si>
  <si>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</si>
  <si>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</si>
  <si>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</si>
  <si>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</si>
  <si>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</si>
  <si>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</si>
  <si>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</si>
  <si>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</si>
  <si>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</si>
  <si>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</si>
  <si>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</si>
  <si>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</si>
  <si>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</si>
  <si>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</si>
  <si>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</si>
  <si>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</si>
  <si>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</si>
  <si>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</si>
  <si>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</si>
  <si>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</si>
  <si>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</si>
  <si>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</si>
  <si>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</si>
  <si>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</si>
  <si>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</si>
  <si>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</si>
  <si>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</si>
  <si>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</si>
  <si>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</si>
  <si>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</si>
  <si>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</si>
  <si>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</si>
  <si>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</si>
  <si>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</si>
  <si>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</si>
  <si>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</si>
  <si>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</si>
  <si>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</si>
  <si>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</si>
  <si>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</si>
  <si>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</si>
  <si>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</si>
  <si>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</si>
  <si>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</si>
  <si>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</si>
  <si>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</si>
  <si>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</si>
  <si>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</si>
  <si>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</si>
  <si>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</si>
  <si>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</si>
  <si>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</si>
  <si>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</si>
  <si>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</si>
  <si>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</si>
  <si>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</si>
  <si>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</si>
  <si>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</si>
  <si>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</si>
  <si>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</si>
  <si>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</si>
  <si>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</si>
  <si>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</si>
  <si>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</si>
  <si>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</si>
  <si>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</si>
  <si>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</si>
  <si>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</si>
  <si>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</si>
  <si>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</si>
  <si>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</si>
  <si>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</si>
  <si>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</si>
  <si>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</si>
  <si>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</si>
  <si>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</si>
  <si>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</si>
  <si>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</si>
  <si>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</si>
  <si>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</si>
  <si>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</si>
  <si>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</si>
  <si>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</si>
  <si>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</si>
  <si>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</si>
  <si>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</si>
  <si>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</si>
  <si>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</si>
  <si>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</si>
  <si>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</si>
  <si>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</si>
  <si>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</si>
  <si>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</si>
  <si>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</si>
  <si>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</si>
  <si>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</si>
  <si>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</si>
  <si>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</si>
  <si>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</si>
  <si>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</si>
  <si>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</si>
  <si>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</si>
  <si>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</si>
  <si>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</si>
  <si>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</si>
  <si>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</si>
  <si>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</si>
  <si>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</si>
  <si>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</si>
  <si>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</si>
  <si>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</si>
  <si>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</si>
  <si>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</si>
  <si>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</si>
  <si>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</si>
  <si>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</si>
  <si>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</si>
  <si>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</si>
  <si>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</si>
  <si>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</si>
  <si>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</si>
  <si>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</si>
  <si>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</si>
  <si>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</si>
  <si>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</si>
  <si>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</si>
  <si>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</si>
  <si>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</si>
  <si>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</si>
  <si>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</si>
  <si>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</si>
  <si>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</si>
  <si>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</si>
  <si>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</si>
  <si>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</si>
  <si>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</si>
  <si>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</si>
  <si>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</si>
  <si>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</si>
  <si>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</si>
  <si>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</si>
  <si>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</si>
  <si>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</si>
  <si>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</si>
  <si>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</si>
  <si>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</si>
  <si>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</si>
  <si>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</si>
  <si>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</si>
  <si>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</si>
  <si>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</si>
  <si>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</si>
  <si>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</si>
  <si>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</si>
  <si>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</si>
  <si>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</si>
  <si>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</si>
  <si>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</si>
  <si>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</si>
  <si>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</si>
  <si>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</si>
  <si>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</si>
  <si>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</si>
  <si>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</si>
  <si>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</si>
  <si>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</si>
  <si>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</si>
  <si>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</si>
  <si>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</si>
  <si>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</si>
  <si>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</si>
  <si>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</si>
  <si>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</si>
  <si>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</si>
  <si>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</si>
  <si>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</si>
  <si>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</si>
  <si>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</si>
  <si>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</si>
  <si>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</si>
  <si>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</si>
  <si>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</si>
  <si>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</si>
  <si>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</si>
  <si>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</si>
  <si>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</si>
  <si>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</si>
  <si>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</si>
  <si>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</si>
  <si>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</si>
  <si>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</si>
  <si>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</si>
  <si>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</si>
  <si>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</si>
  <si>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</si>
  <si>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</si>
  <si>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</si>
  <si>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</si>
  <si>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</si>
  <si>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</si>
  <si>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</si>
  <si>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</si>
  <si>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</si>
  <si>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</si>
  <si>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</si>
  <si>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</si>
  <si>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</si>
  <si>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</si>
  <si>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</si>
  <si>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</si>
  <si>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</si>
  <si>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</si>
  <si>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</si>
  <si>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</si>
  <si>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</si>
  <si>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</si>
  <si>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</si>
  <si>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</si>
  <si>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</si>
  <si>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</si>
  <si>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</si>
  <si>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</si>
  <si>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</si>
  <si>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</si>
  <si>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</si>
  <si>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</si>
  <si>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</si>
  <si>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</si>
  <si>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</si>
  <si>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</si>
  <si>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</si>
  <si>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</si>
  <si>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</si>
  <si>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</si>
  <si>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</si>
  <si>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</si>
  <si>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</si>
  <si>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</si>
  <si>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</si>
  <si>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</si>
  <si>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</si>
  <si>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</si>
  <si>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</si>
  <si>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</si>
  <si>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</si>
  <si>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</si>
  <si>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</si>
  <si>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</si>
  <si>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</si>
  <si>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</si>
  <si>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</si>
  <si>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</si>
  <si>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</si>
  <si>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</si>
  <si>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</si>
  <si>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</si>
  <si>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</si>
  <si>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</si>
  <si>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</si>
  <si>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</si>
  <si>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</si>
  <si>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</si>
  <si>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</si>
  <si>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</si>
  <si>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</si>
  <si>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</si>
  <si>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</si>
  <si>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</si>
  <si>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</si>
  <si>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</si>
  <si>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</si>
  <si>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</si>
  <si>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</si>
  <si>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</si>
  <si>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</si>
  <si>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</si>
  <si>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</si>
  <si>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</si>
  <si>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</si>
  <si>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</si>
  <si>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</si>
  <si>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</si>
  <si>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</si>
  <si>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</si>
  <si>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</si>
  <si>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</si>
  <si>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</si>
  <si>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</si>
  <si>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</si>
  <si>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</si>
  <si>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</si>
  <si>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</si>
  <si>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</si>
  <si>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</si>
  <si>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</si>
  <si>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</si>
  <si>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</si>
  <si>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</si>
  <si>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</si>
  <si>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</si>
  <si>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</si>
  <si>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</si>
  <si>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</si>
  <si>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</si>
  <si>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</si>
  <si>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</si>
  <si>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</si>
  <si>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</si>
  <si>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</si>
  <si>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</si>
  <si>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</si>
  <si>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</si>
  <si>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</si>
  <si>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</si>
  <si>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</si>
  <si>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</si>
  <si>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</si>
  <si>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</si>
  <si>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</si>
  <si>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</si>
  <si>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</si>
  <si>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</si>
  <si>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</si>
  <si>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</si>
  <si>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</si>
  <si>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</si>
  <si>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</si>
  <si>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</si>
  <si>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</si>
  <si>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</si>
  <si>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</si>
  <si>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</si>
  <si>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</si>
  <si>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</si>
  <si>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</si>
  <si>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</si>
  <si>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</si>
  <si>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</si>
  <si>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</si>
  <si>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</si>
  <si>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</si>
  <si>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</si>
  <si>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</si>
  <si>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</si>
  <si>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</si>
  <si>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</si>
  <si>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</si>
  <si>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</si>
  <si>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</si>
  <si>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</si>
  <si>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</si>
  <si>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</si>
  <si>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</si>
  <si>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</si>
  <si>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</si>
  <si>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</si>
  <si>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</si>
  <si>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</si>
  <si>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</si>
  <si>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</si>
  <si>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</si>
  <si>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</si>
  <si>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</si>
  <si>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</si>
  <si>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</si>
  <si>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</si>
  <si>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</si>
  <si>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</si>
  <si>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</si>
  <si>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</si>
  <si>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</si>
  <si>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</si>
  <si>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</si>
  <si>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</si>
  <si>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</si>
  <si>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</si>
  <si>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</si>
  <si>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</si>
  <si>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</si>
  <si>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</si>
  <si>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</si>
  <si>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</si>
  <si>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</si>
  <si>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</si>
  <si>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</si>
  <si>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</si>
  <si>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</si>
  <si>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</si>
  <si>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</si>
  <si>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</si>
  <si>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</si>
  <si>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</si>
  <si>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</si>
  <si>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</si>
  <si>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</si>
  <si>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</si>
  <si>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</si>
  <si>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</si>
  <si>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</si>
  <si>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</si>
  <si>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</si>
  <si>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</si>
  <si>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</si>
  <si>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</si>
  <si>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</si>
  <si>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</si>
  <si>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</si>
  <si>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</si>
  <si>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</si>
  <si>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</si>
  <si>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</si>
  <si>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</si>
  <si>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</si>
  <si>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</si>
  <si>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</si>
  <si>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</si>
  <si>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</si>
  <si>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</si>
  <si>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</si>
  <si>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</si>
  <si>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</si>
  <si>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</si>
  <si>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</si>
  <si>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</si>
  <si>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</si>
  <si>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</si>
  <si>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</si>
  <si>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</si>
  <si>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</si>
  <si>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</si>
  <si>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</si>
  <si>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</si>
  <si>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</si>
  <si>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</si>
  <si>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</si>
  <si>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</si>
  <si>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</si>
  <si>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</si>
  <si>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</si>
  <si>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</si>
  <si>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</si>
  <si>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</si>
  <si>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</si>
  <si>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</si>
  <si>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</si>
  <si>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</si>
  <si>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</si>
  <si>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</si>
  <si>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</si>
  <si>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</si>
  <si>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</si>
  <si>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</si>
  <si>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</si>
  <si>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</si>
  <si>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</si>
  <si>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</si>
  <si>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</si>
  <si>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</si>
  <si>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</si>
  <si>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</si>
  <si>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</si>
  <si>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</si>
  <si>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</si>
  <si>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</si>
  <si>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</si>
  <si>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</si>
  <si>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</si>
  <si>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</si>
  <si>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</si>
  <si>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</si>
  <si>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</si>
  <si>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</si>
  <si>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</si>
  <si>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</si>
  <si>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</si>
  <si>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</si>
  <si>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</si>
  <si>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</si>
  <si>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</si>
  <si>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</si>
  <si>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</si>
  <si>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</si>
  <si>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</si>
  <si>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</si>
  <si>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</si>
  <si>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</si>
  <si>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</si>
  <si>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</si>
  <si>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</si>
  <si>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</si>
  <si>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</si>
  <si>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</si>
  <si>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</si>
  <si>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</si>
  <si>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</si>
  <si>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</si>
  <si>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</si>
  <si>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</si>
  <si>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</si>
  <si>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</si>
  <si>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</si>
  <si>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</si>
  <si>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</si>
  <si>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</si>
  <si>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</si>
  <si>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</si>
  <si>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</si>
  <si>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</si>
  <si>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</si>
  <si>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</si>
  <si>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</si>
  <si>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</si>
  <si>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</si>
  <si>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</si>
  <si>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</si>
  <si>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</si>
  <si>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</si>
  <si>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</si>
  <si>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</si>
  <si>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</si>
  <si>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</si>
  <si>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</si>
  <si>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</si>
  <si>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</si>
  <si>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</si>
  <si>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</si>
  <si>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</si>
  <si>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</si>
  <si>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</si>
  <si>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</si>
  <si>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</si>
  <si>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</si>
  <si>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</si>
  <si>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</si>
  <si>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</si>
  <si>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</si>
  <si>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</si>
  <si>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</si>
  <si>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</si>
  <si>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</si>
  <si>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</si>
  <si>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</si>
  <si>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</si>
  <si>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</si>
  <si>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</si>
  <si>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</si>
  <si>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</si>
  <si>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</si>
  <si>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</si>
  <si>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</si>
  <si>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</si>
  <si>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</si>
  <si>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</si>
  <si>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</si>
  <si>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</si>
  <si>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</si>
  <si>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</si>
  <si>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</si>
  <si>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</si>
  <si>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</si>
  <si>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</si>
  <si>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</si>
  <si>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</si>
  <si>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</si>
  <si>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</si>
  <si>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</si>
  <si>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</si>
  <si>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</si>
  <si>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</si>
  <si>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</si>
  <si>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</si>
  <si>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</si>
  <si>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</si>
  <si>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</si>
  <si>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</si>
  <si>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</si>
  <si>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</si>
  <si>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</si>
  <si>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</si>
  <si>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</si>
  <si>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</si>
  <si>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</si>
  <si>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</si>
  <si>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</si>
  <si>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</si>
  <si>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</si>
  <si>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</si>
  <si>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</si>
  <si>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</si>
  <si>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</si>
  <si>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</si>
  <si>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</si>
  <si>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</si>
  <si>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</si>
  <si>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</si>
  <si>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</si>
  <si>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</si>
  <si>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</si>
  <si>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</si>
  <si>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</si>
  <si>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</si>
  <si>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</si>
  <si>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</si>
  <si>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</si>
  <si>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</si>
  <si>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</si>
  <si>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</si>
  <si>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</si>
  <si>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</si>
  <si>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</si>
  <si>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</si>
  <si>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</si>
  <si>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</si>
  <si>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</si>
  <si>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</si>
  <si>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</si>
  <si>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</si>
  <si>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</si>
  <si>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</si>
  <si>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</si>
  <si>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</si>
  <si>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</si>
  <si>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</si>
  <si>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</si>
  <si>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</si>
  <si>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</si>
  <si>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</si>
  <si>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</si>
  <si>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</si>
  <si>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</si>
  <si>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</si>
  <si>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</si>
  <si>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</si>
  <si>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</si>
  <si>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</si>
  <si>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</si>
  <si>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</si>
  <si>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</si>
  <si>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</si>
  <si>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</si>
  <si>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</si>
  <si>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</si>
  <si>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</si>
  <si>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</si>
  <si>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</si>
  <si>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</si>
  <si>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</si>
  <si>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</si>
  <si>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</si>
  <si>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</si>
  <si>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</si>
  <si>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</si>
  <si>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</si>
  <si>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</si>
  <si>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</si>
  <si>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</si>
  <si>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</si>
  <si>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</si>
  <si>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</si>
  <si>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</si>
  <si>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</si>
  <si>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</si>
  <si>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</si>
  <si>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</si>
  <si>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</si>
  <si>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</si>
  <si>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</si>
  <si>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</si>
  <si>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</si>
  <si>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</si>
  <si>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</si>
  <si>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</si>
  <si>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</si>
  <si>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</si>
  <si>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</si>
  <si>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</si>
  <si>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</si>
  <si>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</si>
  <si>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</si>
  <si>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</si>
  <si>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</si>
  <si>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</si>
  <si>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</si>
  <si>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</si>
  <si>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</si>
  <si>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</si>
  <si>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</si>
  <si>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</si>
  <si>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</si>
  <si>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</si>
  <si>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</si>
  <si>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</si>
  <si>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</si>
  <si>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</si>
  <si>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</si>
  <si>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</si>
  <si>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</si>
  <si>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</si>
  <si>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</si>
  <si>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</si>
  <si>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</si>
  <si>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</si>
  <si>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</si>
  <si>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</si>
  <si>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</si>
  <si>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</si>
  <si>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</si>
  <si>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</si>
  <si>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</si>
  <si>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</si>
  <si>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</si>
  <si>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</si>
  <si>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</si>
  <si>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</si>
  <si>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</si>
  <si>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</si>
  <si>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</si>
  <si>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</si>
  <si>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</si>
  <si>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</si>
  <si>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</si>
  <si>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</si>
  <si>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</si>
  <si>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</si>
  <si>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</si>
  <si>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</si>
  <si>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</si>
  <si>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</si>
  <si>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</si>
  <si>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</si>
  <si>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</si>
  <si>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</si>
  <si>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</si>
  <si>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</si>
  <si>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</si>
  <si>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</si>
  <si>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</si>
  <si>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</si>
  <si>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</si>
  <si>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</si>
  <si>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</si>
  <si>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</si>
  <si>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</si>
  <si>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</si>
  <si>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</si>
  <si>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</si>
  <si>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</si>
  <si>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</si>
  <si>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</si>
  <si>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</si>
  <si>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</si>
  <si>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</si>
  <si>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</si>
  <si>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</si>
  <si>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</si>
  <si>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</si>
  <si>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</si>
  <si>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</si>
  <si>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</si>
  <si>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</si>
  <si>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</si>
  <si>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</si>
  <si>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</si>
  <si>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</si>
  <si>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</si>
  <si>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</si>
  <si>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</si>
  <si>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</si>
  <si>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</si>
  <si>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</si>
  <si>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</si>
  <si>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</si>
  <si>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</si>
  <si>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</si>
  <si>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</si>
  <si>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</si>
  <si>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</si>
  <si>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</si>
  <si>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</si>
  <si>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</si>
  <si>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</si>
  <si>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</si>
  <si>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</si>
  <si>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</si>
  <si>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</si>
  <si>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</si>
  <si>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</si>
  <si>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</si>
  <si>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</si>
  <si>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</si>
  <si>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</si>
  <si>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</si>
  <si>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</si>
  <si>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</si>
  <si>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</si>
  <si>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</si>
  <si>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</si>
  <si>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</si>
  <si>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</si>
  <si>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</si>
  <si>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</si>
  <si>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</si>
  <si>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</si>
  <si>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</si>
  <si>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</si>
  <si>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</si>
  <si>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</si>
  <si>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</si>
  <si>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</si>
  <si>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</si>
  <si>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</si>
  <si>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</si>
  <si>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</si>
  <si>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</si>
  <si>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</si>
  <si>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</si>
  <si>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</si>
  <si>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</si>
  <si>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</si>
  <si>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</si>
  <si>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</si>
  <si>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</si>
  <si>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</si>
  <si>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</si>
  <si>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</si>
  <si>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</si>
  <si>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</si>
  <si>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</si>
  <si>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</si>
  <si>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</si>
  <si>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</si>
  <si>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</si>
  <si>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</si>
  <si>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</si>
  <si>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</si>
  <si>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</si>
  <si>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</si>
  <si>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</si>
  <si>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</si>
  <si>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</si>
  <si>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</si>
  <si>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</si>
  <si>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</si>
  <si>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</si>
  <si>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</si>
  <si>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</si>
  <si>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</si>
  <si>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</si>
  <si>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</si>
  <si>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</si>
  <si>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</si>
  <si>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</si>
  <si>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</si>
  <si>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</si>
  <si>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</si>
  <si>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</si>
  <si>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</si>
  <si>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</si>
  <si>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</si>
  <si>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</si>
  <si>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</si>
  <si>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</si>
  <si>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</si>
  <si>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</si>
  <si>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</si>
  <si>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</si>
  <si>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</si>
  <si>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</si>
  <si>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</si>
  <si>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</si>
  <si>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</si>
  <si>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</si>
  <si>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</si>
  <si>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</si>
  <si>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</si>
  <si>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</si>
  <si>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</si>
  <si>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</si>
  <si>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</si>
  <si>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</si>
  <si>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</si>
  <si>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</si>
  <si>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</si>
  <si>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</si>
  <si>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</si>
  <si>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</si>
  <si>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</si>
  <si>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</si>
  <si>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</si>
  <si>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</si>
  <si>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</si>
  <si>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</si>
  <si>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</si>
  <si>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</si>
  <si>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</si>
  <si>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</si>
  <si>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</si>
  <si>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</si>
  <si>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</si>
  <si>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</si>
  <si>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</si>
  <si>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</si>
  <si>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</si>
  <si>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</si>
  <si>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</si>
  <si>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</si>
  <si>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</si>
  <si>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</si>
  <si>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</si>
  <si>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</si>
  <si>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</si>
  <si>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</si>
  <si>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</si>
  <si>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</si>
  <si>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</si>
  <si>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</si>
  <si>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</si>
  <si>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</si>
  <si>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</si>
  <si>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</si>
  <si>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</si>
  <si>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</si>
  <si>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</si>
  <si>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</si>
  <si>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</si>
  <si>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</si>
  <si>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</si>
  <si>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</si>
  <si>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</si>
  <si>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</si>
  <si>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</si>
  <si>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</si>
  <si>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</si>
  <si>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</si>
  <si>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</si>
  <si>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</si>
  <si>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</si>
  <si>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</si>
  <si>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</si>
  <si>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</si>
  <si>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</si>
  <si>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</si>
  <si>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</si>
  <si>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</si>
  <si>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</si>
  <si>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</si>
  <si>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</si>
  <si>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</si>
  <si>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</si>
  <si>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</si>
  <si>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</si>
  <si>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</si>
  <si>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</si>
  <si>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</si>
  <si>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</si>
  <si>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</si>
  <si>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</si>
  <si>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</si>
  <si>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</si>
  <si>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</si>
  <si>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</si>
  <si>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</si>
  <si>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</si>
  <si>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</si>
  <si>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</si>
  <si>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</si>
  <si>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</si>
  <si>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</si>
  <si>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</si>
  <si>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</si>
  <si>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</si>
  <si>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</si>
  <si>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</si>
  <si>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</si>
  <si>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</si>
  <si>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</si>
  <si>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</si>
  <si>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</si>
  <si>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</si>
  <si>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</si>
  <si>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</si>
  <si>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</si>
  <si>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</si>
  <si>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</si>
  <si>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</si>
  <si>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</si>
  <si>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</si>
  <si>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</si>
  <si>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</si>
  <si>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</si>
  <si>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</si>
  <si>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</si>
  <si>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</si>
  <si>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</si>
  <si>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</si>
  <si>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</si>
  <si>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</si>
  <si>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</si>
  <si>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</si>
  <si>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</si>
  <si>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</si>
  <si>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</si>
  <si>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</si>
  <si>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</si>
  <si>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</si>
  <si>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</si>
  <si>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</si>
  <si>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</si>
  <si>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</si>
  <si>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</si>
  <si>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</si>
  <si>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</si>
  <si>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</si>
  <si>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</si>
  <si>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</si>
  <si>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</si>
  <si>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</si>
  <si>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</si>
  <si>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</si>
  <si>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</si>
  <si>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</si>
  <si>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</si>
  <si>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</si>
  <si>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</si>
  <si>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</si>
  <si>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</si>
  <si>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</si>
  <si>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</si>
  <si>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</si>
  <si>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</si>
  <si>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</si>
  <si>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</si>
  <si>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</si>
  <si>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</si>
  <si>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</si>
  <si>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</si>
  <si>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</si>
  <si>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</si>
  <si>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</si>
  <si>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</si>
  <si>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</si>
  <si>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</si>
  <si>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</si>
  <si>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</si>
  <si>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</si>
  <si>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</si>
  <si>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</si>
  <si>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</si>
  <si>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</si>
  <si>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</si>
  <si>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</si>
  <si>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</si>
  <si>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</si>
  <si>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</si>
  <si>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</si>
  <si>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</si>
  <si>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</si>
  <si>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</si>
  <si>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</si>
  <si>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</si>
  <si>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</si>
  <si>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</si>
  <si>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</si>
  <si>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</si>
  <si>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</si>
  <si>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</si>
  <si>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</si>
  <si>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</si>
  <si>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</si>
  <si>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</si>
  <si>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</si>
  <si>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</si>
  <si>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</si>
  <si>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</si>
  <si>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</si>
  <si>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</si>
  <si>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</si>
  <si>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</si>
  <si>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</si>
  <si>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</si>
  <si>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</si>
  <si>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</si>
  <si>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</si>
  <si>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</si>
  <si>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</si>
  <si>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</si>
  <si>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</si>
  <si>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</si>
  <si>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</si>
  <si>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</si>
  <si>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</si>
  <si>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</si>
  <si>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</si>
  <si>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</si>
  <si>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</si>
  <si>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</si>
  <si>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</si>
  <si>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</si>
  <si>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</si>
  <si>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</si>
  <si>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</si>
  <si>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</si>
  <si>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</si>
  <si>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</si>
  <si>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</si>
  <si>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</si>
  <si>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</si>
  <si>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</si>
  <si>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</si>
  <si>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</si>
  <si>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</si>
  <si>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</si>
  <si>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</si>
  <si>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</si>
  <si>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</si>
  <si>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</si>
  <si>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</si>
  <si>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</si>
  <si>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</si>
  <si>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</si>
  <si>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</si>
  <si>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</si>
  <si>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</si>
  <si>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</si>
  <si>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</si>
  <si>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</si>
  <si>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</si>
  <si>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</si>
  <si>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</si>
  <si>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</si>
  <si>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</si>
  <si>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</si>
  <si>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</si>
  <si>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</si>
  <si>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</si>
  <si>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</si>
  <si>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</si>
  <si>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</si>
  <si>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</si>
  <si>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</si>
  <si>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</si>
  <si>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</si>
  <si>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</si>
  <si>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</si>
  <si>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</si>
  <si>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</si>
  <si>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</si>
  <si>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</si>
  <si>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</si>
  <si>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</si>
  <si>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</si>
  <si>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</si>
  <si>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</si>
  <si>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</si>
  <si>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</si>
  <si>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</si>
  <si>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</si>
  <si>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</si>
  <si>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</si>
  <si>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</si>
  <si>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</si>
  <si>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</si>
  <si>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</si>
  <si>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</si>
  <si>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</si>
  <si>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</si>
  <si>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</si>
  <si>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</si>
  <si>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</si>
  <si>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</si>
  <si>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</si>
  <si>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</si>
  <si>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</si>
  <si>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</si>
  <si>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</si>
  <si>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</si>
  <si>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</si>
  <si>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</si>
  <si>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</si>
  <si>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</si>
  <si>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</si>
  <si>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</si>
  <si>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</si>
  <si>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</si>
  <si>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</si>
  <si>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</si>
  <si>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</si>
  <si>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</si>
  <si>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</si>
  <si>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</si>
  <si>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</si>
  <si>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</si>
  <si>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</si>
  <si>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</si>
  <si>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</si>
  <si>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</si>
  <si>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</si>
  <si>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</si>
  <si>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</si>
  <si>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</si>
  <si>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</si>
  <si>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</si>
  <si>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</si>
  <si>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</si>
  <si>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</si>
  <si>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</si>
  <si>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</si>
  <si>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</si>
  <si>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</si>
  <si>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</si>
  <si>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</si>
  <si>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</si>
  <si>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</si>
  <si>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</si>
  <si>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</si>
  <si>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</si>
  <si>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</si>
  <si>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</si>
  <si>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</si>
  <si>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</si>
  <si>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</si>
  <si>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</si>
  <si>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</si>
  <si>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</si>
  <si>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</si>
  <si>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</si>
  <si>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</si>
  <si>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</si>
  <si>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</si>
  <si>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</si>
  <si>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</si>
  <si>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</si>
  <si>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</si>
  <si>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</si>
  <si>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</si>
  <si>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</si>
  <si>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</si>
  <si>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</si>
  <si>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</si>
  <si>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</si>
  <si>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</si>
  <si>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</si>
  <si>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</si>
  <si>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</si>
  <si>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</si>
  <si>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</si>
  <si>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</si>
  <si>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</si>
  <si>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</si>
  <si>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</si>
  <si>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</si>
  <si>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</si>
  <si>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</si>
  <si>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</si>
  <si>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</si>
  <si>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</si>
  <si>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</si>
  <si>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</si>
  <si>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</si>
  <si>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</si>
  <si>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</si>
  <si>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</si>
  <si>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</si>
  <si>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</si>
  <si>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</si>
  <si>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</si>
  <si>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</si>
  <si>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</si>
  <si>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</si>
  <si>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</si>
  <si>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</si>
  <si>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</si>
  <si>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</si>
  <si>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</si>
  <si>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</si>
  <si>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</si>
  <si>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</si>
  <si>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</si>
  <si>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</si>
  <si>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</si>
  <si>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</si>
  <si>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</si>
  <si>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</si>
  <si>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</si>
  <si>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</si>
  <si>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</si>
  <si>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</si>
  <si>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</si>
  <si>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</si>
  <si>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</si>
  <si>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</si>
  <si>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</si>
  <si>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</si>
  <si>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</si>
  <si>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</si>
  <si>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</si>
  <si>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</si>
  <si>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</si>
  <si>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</si>
  <si>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</si>
  <si>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</si>
  <si>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</si>
  <si>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</si>
  <si>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</si>
  <si>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</si>
  <si>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</si>
  <si>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</si>
  <si>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</si>
  <si>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</si>
  <si>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</si>
  <si>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</si>
  <si>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</si>
  <si>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</si>
  <si>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</si>
  <si>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</si>
  <si>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</si>
  <si>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</si>
  <si>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</si>
  <si>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</si>
  <si>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</si>
  <si>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</si>
  <si>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</si>
  <si>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</si>
  <si>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</si>
  <si>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</si>
  <si>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</si>
  <si>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</si>
  <si>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</si>
  <si>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</si>
  <si>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</si>
  <si>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</si>
  <si>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</si>
  <si>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</si>
  <si>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</si>
  <si>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</si>
  <si>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</si>
  <si>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</si>
  <si>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</si>
  <si>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</si>
  <si>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</si>
  <si>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</si>
  <si>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</si>
  <si>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</si>
  <si>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</si>
  <si>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</si>
  <si>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</si>
  <si>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</si>
  <si>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</si>
  <si>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</si>
  <si>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</si>
  <si>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</si>
  <si>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</si>
  <si>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</si>
  <si>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</si>
  <si>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</si>
  <si>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</si>
  <si>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</si>
  <si>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</si>
  <si>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</si>
  <si>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</si>
  <si>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</si>
  <si>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</si>
  <si>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</si>
  <si>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</si>
  <si>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</si>
  <si>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</si>
  <si>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</si>
  <si>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</si>
  <si>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</si>
  <si>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</si>
  <si>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</si>
  <si>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</si>
  <si>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</si>
  <si>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</si>
  <si>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</si>
  <si>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</si>
  <si>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</si>
  <si>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</si>
  <si>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</si>
  <si>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</si>
  <si>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</si>
  <si>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</si>
  <si>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</si>
  <si>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</si>
  <si>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</si>
  <si>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</si>
  <si>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</si>
  <si>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</si>
  <si>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</si>
  <si>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</si>
  <si>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</si>
  <si>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</si>
  <si>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</si>
  <si>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</si>
  <si>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</si>
  <si>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</si>
  <si>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</si>
  <si>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</si>
  <si>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</si>
  <si>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</si>
  <si>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</si>
  <si>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</si>
  <si>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</si>
  <si>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</si>
  <si>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</si>
  <si>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</si>
  <si>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</si>
  <si>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</si>
  <si>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</si>
  <si>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</si>
  <si>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</si>
  <si>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</si>
  <si>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</si>
  <si>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</si>
  <si>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</si>
  <si>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</si>
  <si>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</si>
  <si>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</si>
  <si>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</si>
  <si>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</si>
  <si>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</si>
  <si>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</si>
  <si>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</si>
  <si>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</si>
  <si>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</si>
  <si>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</si>
  <si>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</si>
  <si>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</si>
  <si>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</si>
  <si>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</si>
  <si>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</si>
  <si>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</si>
  <si>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</si>
  <si>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</si>
  <si>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</si>
  <si>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</si>
  <si>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</si>
  <si>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</si>
  <si>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</si>
  <si>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</si>
  <si>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</si>
  <si>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</si>
  <si>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</si>
  <si>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</si>
  <si>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</si>
  <si>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</si>
  <si>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</si>
  <si>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</si>
  <si>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</si>
  <si>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</si>
  <si>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</si>
  <si>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</si>
  <si>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</si>
  <si>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</si>
  <si>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</si>
  <si>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</si>
  <si>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</si>
  <si>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</si>
  <si>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</si>
  <si>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</si>
  <si>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</si>
  <si>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</si>
  <si>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</si>
  <si>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</si>
  <si>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</si>
  <si>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</si>
  <si>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</si>
  <si>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</si>
  <si>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</si>
  <si>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</si>
  <si>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</si>
  <si>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</si>
  <si>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</si>
  <si>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</si>
  <si>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</si>
  <si>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</si>
  <si>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</si>
  <si>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</si>
  <si>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</si>
  <si>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</si>
  <si>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</si>
  <si>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</si>
  <si>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</si>
  <si>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</si>
  <si>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</si>
  <si>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</si>
  <si>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</si>
  <si>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</si>
  <si>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</si>
  <si>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</si>
  <si>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</si>
  <si>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</si>
  <si>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</si>
  <si>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</si>
  <si>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</si>
  <si>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</si>
  <si>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</si>
  <si>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</si>
  <si>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</si>
  <si>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</si>
  <si>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</si>
  <si>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</si>
  <si>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</si>
  <si>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</si>
  <si>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</si>
  <si>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</si>
  <si>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</si>
  <si>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</si>
  <si>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</si>
  <si>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</si>
  <si>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</si>
  <si>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</si>
  <si>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</si>
  <si>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</si>
  <si>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</si>
  <si>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</si>
  <si>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</si>
  <si>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</si>
  <si>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</si>
  <si>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</si>
  <si>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</si>
  <si>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</si>
  <si>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</si>
  <si>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</si>
  <si>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</si>
  <si>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</si>
  <si>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</si>
  <si>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</si>
  <si>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</si>
  <si>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</si>
  <si>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</si>
  <si>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</si>
  <si>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</si>
  <si>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</si>
  <si>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</si>
  <si>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</si>
  <si>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</si>
  <si>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</si>
  <si>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</si>
  <si>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</si>
  <si>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</si>
  <si>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</si>
  <si>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</si>
  <si>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</si>
  <si>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</si>
  <si>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</si>
  <si>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</si>
  <si>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</si>
  <si>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</si>
  <si>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</si>
  <si>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</si>
  <si>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</si>
  <si>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</si>
  <si>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</si>
  <si>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</si>
  <si>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</si>
  <si>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</si>
  <si>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</si>
  <si>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</si>
  <si>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</si>
  <si>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</si>
  <si>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</si>
  <si>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</si>
  <si>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</si>
  <si>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</si>
  <si>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</si>
  <si>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</si>
  <si>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</si>
  <si>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</si>
  <si>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</si>
  <si>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</si>
  <si>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</si>
  <si>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</si>
  <si>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</si>
  <si>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</si>
  <si>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</si>
  <si>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</si>
  <si>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</si>
  <si>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</si>
  <si>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</si>
  <si>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</si>
  <si>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</si>
  <si>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</si>
  <si>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</si>
  <si>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</si>
  <si>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</si>
  <si>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</si>
  <si>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</si>
  <si>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</si>
  <si>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</si>
  <si>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</si>
  <si>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</si>
  <si>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</si>
  <si>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</si>
  <si>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</si>
  <si>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</si>
  <si>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</si>
  <si>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</si>
  <si>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</si>
  <si>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</si>
  <si>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</si>
  <si>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</si>
  <si>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</si>
  <si>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</si>
  <si>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</si>
  <si>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</si>
  <si>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</si>
  <si>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</si>
  <si>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</si>
  <si>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</si>
  <si>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</si>
  <si>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</si>
  <si>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</si>
  <si>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</si>
  <si>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</si>
  <si>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</si>
  <si>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</si>
  <si>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</si>
  <si>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</si>
  <si>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</si>
  <si>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</si>
  <si>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</si>
  <si>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</si>
  <si>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</si>
  <si>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</si>
  <si>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</si>
  <si>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</si>
  <si>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</si>
  <si>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</si>
  <si>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</si>
  <si>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</si>
  <si>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</si>
  <si>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</si>
  <si>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</si>
  <si>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</si>
  <si>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</si>
  <si>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</si>
  <si>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</si>
  <si>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</si>
  <si>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</si>
  <si>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</si>
  <si>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</si>
  <si>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</si>
  <si>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</si>
  <si>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</si>
  <si>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</si>
  <si>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</si>
  <si>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</si>
  <si>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</si>
  <si>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</si>
  <si>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</si>
  <si>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</si>
  <si>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</si>
  <si>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</si>
  <si>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</si>
  <si>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</si>
  <si>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</si>
  <si>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</si>
  <si>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</si>
  <si>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</si>
  <si>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</si>
  <si>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</si>
  <si>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</si>
  <si>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</si>
  <si>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</si>
  <si>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</si>
  <si>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</si>
  <si>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</si>
  <si>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</si>
  <si>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</si>
  <si>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</si>
  <si>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</si>
  <si>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</si>
  <si>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</si>
  <si>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</si>
  <si>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</si>
  <si>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</si>
  <si>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</si>
  <si>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</si>
  <si>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</si>
  <si>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</si>
  <si>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</si>
  <si>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</si>
  <si>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</si>
  <si>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</si>
  <si>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</si>
  <si>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</si>
  <si>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</si>
  <si>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</si>
  <si>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</si>
  <si>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</si>
  <si>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</si>
  <si>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</si>
  <si>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</si>
  <si>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</si>
  <si>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</si>
  <si>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</si>
  <si>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</si>
  <si>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</si>
  <si>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</si>
  <si>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</si>
  <si>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</si>
  <si>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</si>
  <si>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</si>
  <si>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</si>
  <si>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</si>
  <si>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</si>
  <si>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</si>
  <si>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</si>
  <si>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</si>
  <si>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</si>
  <si>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</si>
  <si>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</si>
  <si>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</si>
  <si>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</si>
  <si>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</si>
  <si>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</si>
  <si>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</si>
  <si>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</si>
  <si>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</si>
  <si>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</si>
  <si>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</si>
  <si>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</si>
  <si>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</si>
  <si>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</si>
  <si>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</si>
  <si>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</si>
  <si>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</si>
  <si>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</si>
  <si>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</si>
  <si>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</si>
  <si>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</si>
  <si>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</si>
  <si>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</si>
  <si>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</si>
  <si>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</si>
  <si>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</si>
  <si>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</si>
  <si>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</si>
  <si>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</si>
  <si>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</si>
  <si>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</si>
  <si>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</si>
  <si>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</si>
  <si>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</si>
  <si>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</si>
  <si>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</si>
  <si>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</si>
  <si>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</si>
  <si>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</si>
  <si>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</si>
  <si>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</si>
  <si>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</si>
  <si>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</si>
  <si>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</si>
  <si>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</si>
  <si>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</si>
  <si>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</si>
  <si>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</si>
  <si>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</si>
  <si>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</si>
  <si>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</si>
  <si>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</si>
  <si>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</si>
  <si>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</si>
  <si>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</si>
  <si>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</si>
  <si>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</si>
  <si>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</si>
  <si>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</si>
  <si>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</si>
  <si>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</si>
  <si>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</si>
  <si>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</si>
  <si>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</si>
  <si>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</si>
  <si>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</si>
  <si>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</si>
  <si>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</si>
  <si>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</si>
  <si>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</si>
  <si>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</si>
  <si>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</si>
  <si>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</si>
  <si>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</si>
  <si>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</si>
  <si>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</si>
  <si>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</si>
  <si>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</si>
  <si>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</si>
  <si>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</si>
  <si>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</si>
  <si>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</si>
  <si>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</si>
  <si>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</si>
  <si>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</si>
  <si>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</si>
  <si>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</si>
  <si>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</si>
  <si>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</si>
  <si>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</si>
  <si>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</si>
  <si>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</si>
  <si>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</si>
  <si>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</si>
  <si>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</si>
  <si>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</si>
  <si>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</si>
  <si>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</si>
  <si>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</si>
  <si>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</si>
  <si>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</si>
  <si>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</si>
  <si>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</si>
  <si>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</si>
  <si>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</si>
  <si>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</si>
  <si>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</si>
  <si>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</si>
  <si>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</si>
  <si>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</si>
  <si>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</si>
  <si>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</si>
  <si>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</si>
  <si>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</si>
  <si>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</si>
  <si>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</si>
  <si>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</si>
  <si>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</si>
  <si>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</si>
  <si>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</si>
  <si>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</si>
  <si>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</si>
  <si>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</si>
  <si>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</si>
  <si>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</si>
  <si>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</si>
  <si>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</si>
  <si>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</si>
  <si>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</si>
  <si>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</si>
  <si>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</si>
  <si>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</si>
  <si>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</si>
  <si>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</si>
  <si>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</si>
  <si>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</si>
  <si>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</si>
  <si>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</si>
  <si>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</si>
  <si>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</si>
  <si>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</si>
  <si>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</si>
  <si>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</si>
  <si>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</si>
  <si>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</si>
  <si>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</si>
  <si>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</si>
  <si>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</si>
  <si>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</si>
  <si>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</si>
  <si>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</si>
  <si>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</si>
  <si>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</si>
  <si>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</si>
  <si>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</si>
  <si>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</si>
  <si>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</si>
  <si>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</si>
  <si>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</si>
  <si>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</si>
  <si>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</si>
  <si>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</si>
  <si>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</si>
  <si>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</si>
  <si>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</si>
  <si>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</si>
  <si>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</si>
  <si>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</si>
  <si>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</si>
  <si>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</si>
  <si>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</si>
  <si>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</si>
  <si>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</si>
  <si>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</si>
  <si>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</si>
  <si>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</si>
  <si>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</si>
  <si>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</si>
  <si>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</si>
  <si>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</si>
  <si>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</si>
  <si>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</si>
  <si>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</si>
  <si>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</si>
  <si>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</si>
  <si>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</si>
  <si>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</si>
  <si>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</si>
  <si>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</si>
  <si>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</si>
  <si>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</si>
  <si>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</si>
  <si>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</si>
  <si>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</si>
  <si>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</si>
  <si>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</si>
  <si>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</si>
  <si>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</si>
  <si>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</si>
  <si>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</si>
  <si>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</si>
  <si>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</si>
  <si>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</si>
  <si>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</si>
  <si>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</si>
  <si>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</si>
  <si>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</si>
  <si>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</si>
  <si>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</si>
  <si>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</si>
  <si>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</si>
  <si>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</si>
  <si>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</si>
  <si>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</si>
  <si>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</si>
  <si>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</si>
  <si>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</si>
  <si>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</si>
  <si>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</si>
  <si>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</si>
  <si>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</si>
  <si>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</si>
  <si>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</si>
  <si>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</si>
  <si>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</si>
  <si>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</si>
  <si>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</si>
  <si>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</si>
  <si>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</si>
  <si>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</si>
  <si>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</si>
  <si>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</si>
  <si>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</si>
  <si>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</si>
  <si>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</si>
  <si>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</si>
  <si>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</si>
  <si>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</si>
  <si>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</si>
  <si>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</si>
  <si>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</si>
  <si>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</si>
  <si>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</si>
  <si>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</si>
  <si>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</si>
  <si>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</si>
  <si>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</si>
  <si>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</si>
  <si>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</si>
  <si>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</si>
  <si>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</si>
  <si>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</si>
  <si>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</si>
  <si>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</si>
  <si>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</si>
  <si>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</si>
  <si>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</si>
  <si>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</si>
  <si>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</si>
  <si>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</si>
  <si>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</si>
  <si>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</si>
  <si>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</si>
  <si>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</si>
  <si>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</si>
  <si>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</si>
  <si>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</si>
  <si>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</si>
  <si>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</si>
  <si>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</si>
  <si>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</si>
  <si>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</si>
  <si>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</si>
  <si>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</si>
  <si>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</si>
  <si>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</si>
  <si>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</si>
  <si>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</si>
  <si>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</si>
  <si>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</si>
  <si>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</si>
  <si>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</si>
  <si>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</si>
  <si>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</si>
  <si>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</si>
  <si>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</si>
  <si>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</si>
  <si>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</si>
  <si>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</si>
  <si>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</si>
  <si>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</si>
  <si>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</si>
  <si>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</si>
  <si>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</si>
  <si>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</si>
  <si>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</si>
  <si>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</si>
  <si>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</si>
  <si>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</si>
  <si>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</si>
  <si>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</si>
  <si>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</si>
  <si>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</si>
  <si>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</si>
  <si>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</si>
  <si>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</si>
  <si>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</si>
  <si>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</si>
  <si>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</si>
  <si>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</si>
  <si>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</si>
  <si>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</si>
  <si>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</si>
  <si>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</si>
  <si>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</si>
  <si>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</si>
  <si>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</si>
  <si>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</si>
  <si>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</si>
  <si>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</si>
  <si>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</si>
  <si>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</si>
  <si>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</si>
  <si>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</si>
  <si>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</si>
  <si>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</si>
  <si>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</si>
  <si>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</si>
  <si>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</si>
  <si>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</si>
  <si>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</si>
  <si>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</si>
  <si>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</si>
  <si>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</si>
  <si>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</si>
  <si>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</si>
  <si>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</si>
  <si>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</si>
  <si>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</si>
  <si>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</si>
  <si>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</si>
  <si>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</si>
  <si>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</si>
  <si>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</si>
  <si>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</si>
  <si>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</si>
  <si>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</si>
  <si>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</si>
  <si>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</si>
  <si>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</si>
  <si>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</si>
  <si>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</si>
  <si>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</si>
  <si>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</si>
  <si>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</si>
  <si>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</si>
  <si>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</si>
  <si>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</si>
  <si>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</si>
  <si>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</si>
  <si>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</si>
  <si>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</si>
  <si>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</si>
  <si>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</si>
  <si>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</si>
  <si>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</si>
  <si>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</si>
  <si>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</si>
  <si>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</si>
  <si>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</si>
  <si>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</si>
  <si>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</si>
  <si>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</si>
  <si>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</si>
  <si>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</si>
  <si>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</si>
  <si>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</si>
  <si>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</si>
  <si>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</si>
  <si>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</si>
  <si>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</si>
  <si>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</si>
  <si>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</si>
  <si>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</si>
  <si>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</si>
  <si>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</si>
  <si>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</si>
  <si>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</si>
  <si>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</si>
  <si>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</si>
  <si>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</si>
  <si>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</si>
  <si>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</si>
  <si>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</si>
  <si>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</si>
  <si>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</si>
  <si>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</si>
  <si>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</si>
  <si>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</si>
  <si>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</si>
  <si>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</si>
  <si>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</si>
  <si>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</si>
  <si>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</si>
  <si>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</si>
  <si>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</si>
  <si>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</si>
  <si>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</si>
  <si>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</si>
  <si>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</si>
  <si>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</si>
  <si>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</si>
  <si>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</si>
  <si>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</si>
  <si>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</si>
  <si>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</si>
  <si>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</si>
  <si>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</si>
  <si>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</si>
  <si>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</si>
  <si>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</si>
  <si>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</si>
  <si>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</si>
  <si>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</si>
  <si>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</si>
  <si>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</si>
  <si>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</si>
  <si>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</si>
  <si>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</si>
  <si>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</si>
  <si>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</si>
  <si>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</si>
  <si>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</si>
  <si>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</si>
  <si>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</si>
  <si>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</si>
  <si>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</si>
  <si>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</si>
  <si>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</si>
  <si>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</si>
  <si>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</si>
  <si>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</si>
  <si>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</si>
  <si>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</si>
  <si>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</si>
  <si>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</si>
  <si>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</si>
  <si>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</si>
  <si>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</si>
  <si>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</si>
  <si>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</si>
  <si>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</si>
  <si>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</si>
  <si>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</si>
  <si>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</si>
  <si>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</si>
  <si>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</si>
  <si>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</si>
  <si>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</si>
  <si>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</si>
  <si>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</si>
  <si>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</si>
  <si>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</si>
  <si>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</si>
  <si>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</si>
  <si>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</si>
  <si>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</si>
  <si>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</si>
  <si>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</si>
  <si>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</si>
  <si>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</si>
  <si>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</si>
  <si>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</si>
  <si>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</si>
  <si>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</si>
  <si>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</si>
  <si>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</si>
  <si>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</si>
  <si>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</si>
  <si>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</si>
  <si>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</si>
  <si>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</si>
  <si>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</si>
  <si>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</si>
  <si>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</si>
  <si>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</si>
  <si>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</si>
  <si>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</si>
  <si>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</si>
  <si>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</si>
  <si>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</si>
  <si>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</si>
  <si>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</si>
  <si>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</si>
  <si>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</si>
  <si>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</si>
  <si>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</si>
  <si>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</si>
  <si>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</si>
  <si>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</si>
  <si>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</si>
  <si>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</si>
  <si>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</si>
  <si>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</si>
  <si>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</si>
  <si>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</si>
  <si>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</si>
  <si>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</si>
  <si>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</si>
  <si>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</si>
  <si>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</si>
  <si>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</si>
  <si>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</si>
  <si>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</si>
  <si>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</si>
  <si>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</si>
  <si>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</si>
  <si>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</si>
  <si>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</si>
  <si>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</si>
  <si>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</si>
  <si>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</si>
  <si>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</si>
  <si>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</si>
  <si>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</si>
  <si>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</si>
  <si>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</si>
  <si>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</si>
  <si>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</si>
  <si>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</si>
  <si>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</si>
  <si>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</si>
  <si>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</si>
  <si>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</si>
  <si>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</si>
  <si>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</si>
  <si>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</si>
  <si>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</si>
  <si>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</si>
  <si>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</si>
  <si>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</si>
  <si>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</si>
  <si>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</si>
  <si>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</si>
  <si>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</si>
  <si>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</si>
  <si>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</si>
  <si>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</si>
  <si>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</si>
  <si>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</si>
  <si>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</si>
  <si>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</si>
  <si>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</si>
  <si>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</si>
  <si>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</si>
  <si>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</si>
  <si>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</si>
  <si>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</si>
  <si>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</si>
  <si>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</si>
  <si>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</si>
  <si>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</si>
  <si>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</si>
  <si>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</si>
  <si>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</si>
  <si>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</si>
  <si>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</si>
  <si>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</si>
  <si>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</si>
  <si>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</si>
  <si>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</si>
  <si>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</si>
  <si>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</si>
  <si>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</si>
  <si>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</si>
  <si>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</si>
  <si>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</si>
  <si>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</si>
  <si>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</si>
  <si>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</si>
  <si>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</si>
  <si>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</si>
  <si>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</si>
  <si>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</si>
  <si>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</si>
  <si>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</si>
  <si>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</si>
  <si>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</si>
  <si>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</si>
  <si>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</si>
  <si>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</si>
  <si>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</si>
  <si>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</si>
  <si>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</si>
  <si>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</si>
  <si>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</si>
  <si>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</si>
  <si>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</si>
  <si>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</si>
  <si>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</si>
  <si>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</si>
  <si>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</si>
  <si>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</si>
  <si>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</si>
  <si>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</si>
  <si>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</si>
  <si>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</si>
  <si>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</si>
  <si>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</si>
  <si>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</si>
  <si>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</si>
  <si>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</si>
  <si>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</si>
  <si>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</si>
  <si>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</si>
  <si>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</si>
  <si>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</si>
  <si>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</si>
  <si>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</si>
  <si>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</si>
  <si>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</si>
  <si>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</si>
  <si>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</si>
  <si>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</si>
  <si>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</si>
  <si>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</si>
  <si>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</si>
  <si>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</si>
  <si>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</si>
  <si>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</si>
  <si>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</si>
  <si>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</si>
  <si>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</si>
  <si>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</si>
  <si>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</si>
  <si>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</si>
  <si>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</si>
  <si>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</si>
  <si>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</si>
  <si>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</si>
  <si>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</si>
  <si>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</si>
  <si>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</si>
  <si>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</si>
  <si>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</si>
  <si>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</si>
  <si>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</si>
  <si>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</si>
  <si>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</si>
  <si>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</si>
  <si>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</si>
  <si>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</si>
  <si>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</si>
  <si>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</si>
  <si>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</si>
  <si>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</si>
  <si>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</si>
  <si>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</si>
  <si>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</si>
  <si>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</si>
  <si>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</si>
  <si>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</si>
  <si>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</si>
  <si>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</si>
  <si>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</si>
  <si>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</si>
  <si>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</si>
  <si>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</si>
  <si>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</si>
  <si>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</si>
  <si>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</si>
  <si>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</si>
  <si>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</si>
  <si>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</si>
  <si>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</si>
  <si>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</si>
  <si>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</si>
  <si>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</si>
  <si>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</si>
  <si>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</si>
  <si>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</si>
  <si>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</si>
  <si>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</si>
  <si>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</si>
  <si>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</si>
  <si>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</si>
  <si>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</si>
  <si>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</si>
  <si>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</si>
  <si>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</si>
  <si>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</si>
  <si>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</si>
  <si>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</si>
  <si>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</si>
  <si>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</si>
  <si>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</si>
  <si>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</si>
  <si>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</si>
  <si>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</si>
  <si>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</si>
  <si>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</si>
  <si>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</si>
  <si>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</si>
  <si>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</si>
  <si>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</si>
  <si>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</si>
  <si>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</si>
  <si>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</si>
  <si>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</si>
  <si>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</si>
  <si>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</si>
  <si>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</si>
  <si>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</si>
  <si>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</si>
  <si>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</si>
  <si>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</si>
  <si>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</si>
  <si>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</si>
  <si>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</si>
  <si>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</si>
  <si>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</si>
  <si>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</si>
  <si>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</si>
  <si>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</si>
  <si>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</si>
  <si>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</si>
  <si>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</si>
  <si>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</si>
  <si>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</si>
  <si>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</si>
  <si>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</si>
  <si>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</si>
  <si>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</si>
  <si>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</si>
  <si>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</si>
  <si>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</si>
  <si>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</si>
  <si>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</si>
  <si>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</si>
  <si>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</si>
  <si>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</si>
  <si>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</si>
  <si>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</si>
  <si>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</si>
  <si>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</si>
  <si>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</si>
  <si>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</si>
  <si>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</si>
  <si>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</si>
  <si>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</si>
  <si>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</si>
  <si>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</si>
  <si>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</si>
  <si>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</si>
  <si>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</si>
  <si>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</si>
  <si>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</si>
  <si>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</si>
  <si>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</si>
  <si>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</si>
  <si>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</si>
  <si>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</si>
  <si>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</si>
  <si>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</si>
  <si>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</si>
  <si>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</si>
  <si>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</si>
  <si>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</si>
  <si>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</si>
  <si>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</si>
  <si>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</si>
  <si>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</si>
  <si>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</si>
  <si>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</si>
  <si>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</si>
  <si>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</si>
  <si>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</si>
  <si>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</si>
  <si>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</si>
  <si>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</si>
  <si>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</si>
  <si>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</si>
  <si>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</si>
  <si>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</si>
  <si>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</si>
  <si>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</si>
  <si>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</si>
  <si>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</si>
  <si>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</si>
  <si>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</si>
  <si>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</si>
  <si>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</si>
  <si>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</si>
  <si>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</si>
  <si>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</si>
  <si>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</si>
  <si>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</si>
  <si>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</si>
  <si>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</si>
  <si>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</si>
  <si>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</si>
  <si>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</si>
  <si>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</si>
  <si>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</si>
  <si>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</si>
  <si>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</si>
  <si>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</si>
  <si>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</si>
  <si>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</si>
  <si>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</si>
  <si>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</si>
  <si>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</si>
  <si>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</si>
  <si>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</si>
  <si>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</si>
  <si>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</si>
  <si>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</si>
  <si>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</si>
  <si>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</si>
  <si>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</si>
  <si>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</si>
  <si>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</si>
  <si>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</si>
  <si>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</si>
  <si>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</si>
  <si>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</si>
  <si>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</si>
  <si>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</si>
  <si>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</si>
  <si>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</si>
  <si>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</si>
  <si>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</si>
  <si>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</si>
  <si>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</si>
  <si>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</si>
  <si>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</si>
  <si>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</si>
  <si>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</si>
  <si>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</si>
  <si>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</si>
  <si>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</si>
  <si>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</si>
  <si>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</si>
  <si>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</si>
  <si>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</si>
  <si>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</si>
  <si>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</si>
  <si>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</si>
  <si>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</si>
  <si>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</si>
  <si>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</si>
  <si>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</si>
  <si>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</si>
  <si>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</si>
  <si>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</si>
  <si>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</si>
  <si>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</si>
  <si>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</si>
  <si>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</si>
  <si>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</si>
  <si>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</si>
  <si>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</si>
  <si>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</si>
  <si>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</si>
  <si>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</si>
  <si>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</si>
  <si>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</si>
  <si>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</si>
  <si>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</si>
  <si>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</si>
  <si>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</si>
  <si>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</si>
  <si>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</si>
  <si>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</si>
  <si>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</si>
  <si>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</si>
  <si>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</si>
  <si>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</si>
  <si>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</si>
  <si>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</si>
  <si>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</si>
  <si>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</si>
  <si>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</si>
  <si>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</si>
  <si>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</si>
  <si>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</si>
  <si>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</si>
  <si>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</si>
  <si>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</si>
  <si>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</si>
  <si>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</si>
  <si>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</si>
  <si>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</si>
  <si>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</si>
  <si>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</si>
  <si>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</si>
  <si>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</si>
  <si>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</si>
  <si>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</si>
  <si>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</si>
  <si>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</si>
  <si>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</si>
  <si>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</si>
  <si>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</si>
  <si>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</si>
  <si>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</si>
  <si>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</si>
  <si>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</si>
  <si>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</si>
  <si>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</si>
  <si>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</si>
  <si>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</si>
  <si>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</si>
  <si>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</si>
  <si>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</si>
  <si>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</si>
  <si>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</si>
  <si>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</si>
  <si>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</si>
  <si>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</si>
  <si>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</si>
  <si>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</si>
  <si>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</si>
  <si>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</si>
  <si>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</si>
  <si>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</si>
  <si>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</si>
  <si>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</si>
  <si>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</si>
  <si>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</si>
  <si>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</si>
  <si>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</si>
  <si>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</si>
  <si>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</si>
  <si>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</si>
  <si>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</si>
  <si>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</si>
  <si>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</si>
  <si>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</si>
  <si>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</si>
  <si>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</si>
  <si>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</si>
  <si>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</si>
  <si>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</si>
  <si>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</si>
  <si>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</si>
  <si>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</si>
  <si>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</si>
  <si>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</si>
  <si>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</si>
  <si>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</si>
  <si>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</si>
  <si>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</si>
  <si>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</si>
  <si>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</si>
  <si>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</si>
  <si>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</si>
  <si>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</si>
  <si>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</si>
  <si>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</si>
  <si>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</si>
  <si>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</si>
  <si>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</si>
  <si>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</si>
  <si>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</si>
  <si>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</si>
  <si>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</si>
  <si>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</si>
  <si>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</si>
  <si>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</si>
  <si>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</si>
  <si>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</si>
  <si>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</si>
  <si>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</si>
  <si>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</si>
  <si>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</si>
  <si>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</si>
  <si>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</si>
  <si>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</si>
  <si>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</si>
  <si>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</si>
  <si>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</si>
  <si>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</si>
  <si>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</si>
  <si>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</si>
  <si>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</si>
  <si>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</si>
  <si>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</si>
  <si>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</si>
  <si>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</si>
  <si>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</si>
  <si>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</si>
  <si>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</si>
  <si>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</si>
  <si>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</si>
  <si>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</si>
  <si>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</si>
  <si>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</si>
  <si>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</si>
  <si>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</si>
  <si>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</si>
  <si>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</si>
  <si>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</si>
  <si>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</si>
  <si>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</si>
  <si>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</si>
  <si>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</si>
  <si>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</si>
  <si>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</si>
  <si>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</si>
  <si>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</si>
  <si>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</si>
  <si>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</si>
  <si>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</si>
  <si>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</si>
  <si>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</si>
  <si>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</si>
  <si>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</si>
  <si>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</si>
  <si>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</si>
  <si>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</si>
  <si>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</si>
  <si>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</si>
  <si>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</si>
  <si>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</si>
  <si>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</si>
  <si>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</si>
  <si>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</si>
  <si>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</si>
  <si>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</si>
  <si>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</si>
  <si>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</si>
  <si>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</si>
  <si>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</si>
  <si>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</si>
  <si>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</si>
  <si>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</si>
  <si>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</si>
  <si>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</si>
  <si>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</si>
  <si>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</si>
  <si>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</si>
  <si>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</si>
  <si>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</si>
  <si>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</si>
  <si>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</si>
  <si>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</si>
  <si>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</si>
  <si>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</si>
  <si>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</si>
  <si>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</si>
  <si>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</si>
  <si>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</si>
  <si>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</si>
  <si>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</si>
  <si>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</si>
  <si>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</si>
  <si>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</si>
  <si>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</si>
  <si>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</si>
  <si>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</si>
  <si>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</si>
  <si>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</si>
  <si>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</si>
  <si>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</si>
  <si>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</si>
  <si>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</si>
  <si>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</si>
  <si>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</si>
  <si>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</si>
  <si>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</si>
  <si>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</si>
  <si>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</si>
  <si>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</si>
  <si>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</si>
  <si>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</si>
  <si>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</si>
  <si>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</si>
  <si>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</si>
  <si>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</si>
  <si>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</si>
  <si>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</si>
  <si>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</si>
  <si>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</si>
  <si>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</si>
  <si>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</si>
  <si>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</si>
  <si>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</si>
  <si>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</si>
  <si>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</si>
  <si>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</si>
  <si>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</si>
  <si>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</si>
  <si>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</si>
  <si>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</si>
  <si>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</si>
  <si>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</si>
  <si>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</si>
  <si>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</si>
  <si>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</si>
  <si>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</si>
  <si>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</si>
  <si>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</si>
  <si>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</si>
  <si>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</si>
  <si>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</si>
  <si>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</si>
  <si>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</si>
  <si>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</si>
  <si>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</si>
  <si>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</si>
  <si>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</si>
  <si>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</si>
  <si>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</si>
  <si>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</si>
  <si>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</si>
  <si>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</si>
  <si>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</si>
  <si>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</si>
  <si>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</si>
  <si>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</si>
  <si>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</si>
  <si>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</si>
  <si>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</si>
  <si>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</si>
  <si>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</si>
  <si>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</si>
  <si>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</si>
  <si>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</si>
  <si>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</si>
  <si>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</si>
  <si>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</si>
  <si>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</si>
  <si>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</si>
  <si>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</si>
  <si>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</si>
  <si>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</si>
  <si>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</si>
  <si>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</si>
  <si>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</si>
  <si>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</si>
  <si>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</si>
  <si>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</si>
  <si>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</si>
  <si>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</si>
  <si>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</si>
  <si>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</si>
  <si>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</si>
  <si>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</si>
  <si>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</si>
  <si>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</si>
  <si>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</si>
  <si>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</si>
  <si>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</si>
  <si>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</si>
  <si>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</si>
  <si>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</si>
  <si>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</si>
  <si>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</si>
  <si>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</si>
  <si>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</si>
  <si>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</si>
  <si>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</si>
  <si>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</si>
  <si>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</si>
  <si>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</si>
  <si>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</si>
  <si>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</si>
  <si>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</si>
  <si>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</si>
  <si>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</si>
  <si>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</si>
  <si>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</si>
  <si>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</si>
  <si>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</si>
  <si>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</si>
  <si>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</si>
  <si>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</si>
  <si>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</si>
  <si>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</si>
  <si>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</si>
  <si>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</si>
  <si>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</si>
  <si>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</si>
  <si>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</si>
  <si>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</si>
  <si>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</si>
  <si>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</si>
  <si>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</si>
  <si>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</si>
  <si>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</si>
  <si>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</si>
  <si>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</si>
  <si>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</si>
  <si>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</si>
  <si>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</si>
  <si>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</si>
  <si>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</si>
  <si>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</si>
  <si>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</si>
  <si>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</si>
  <si>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</si>
  <si>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</si>
  <si>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</si>
  <si>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</si>
  <si>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</si>
  <si>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</si>
  <si>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</si>
  <si>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</si>
  <si>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</si>
  <si>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</si>
  <si>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</si>
  <si>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</si>
  <si>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</si>
  <si>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</si>
  <si>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</si>
  <si>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</si>
  <si>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</si>
  <si>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</si>
  <si>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</si>
  <si>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</si>
  <si>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</si>
  <si>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</si>
  <si>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</si>
  <si>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</si>
  <si>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</si>
  <si>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</si>
  <si>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</si>
  <si>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</si>
  <si>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</si>
  <si>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</si>
  <si>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</si>
  <si>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</si>
  <si>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</si>
  <si>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</si>
  <si>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</si>
  <si>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</si>
  <si>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</si>
  <si>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</si>
  <si>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</si>
  <si>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</si>
  <si>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</si>
  <si>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</si>
  <si>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</si>
  <si>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</si>
  <si>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</si>
  <si>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</si>
  <si>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</si>
  <si>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</si>
  <si>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</si>
  <si>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</si>
  <si>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</si>
  <si>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</si>
  <si>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</si>
  <si>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</si>
  <si>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</si>
  <si>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</si>
  <si>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</si>
  <si>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</si>
  <si>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</si>
  <si>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</si>
  <si>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</si>
  <si>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</si>
  <si>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</si>
  <si>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</si>
  <si>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</si>
  <si>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</si>
  <si>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</si>
  <si>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</si>
  <si>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</si>
  <si>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</si>
  <si>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</si>
  <si>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</si>
  <si>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</si>
  <si>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</si>
  <si>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</si>
  <si>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</si>
  <si>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</si>
  <si>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</si>
  <si>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</si>
  <si>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</si>
  <si>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</si>
  <si>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</si>
  <si>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</si>
  <si>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</si>
  <si>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</si>
  <si>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</si>
  <si>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</si>
  <si>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</si>
  <si>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</si>
  <si>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</si>
  <si>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</si>
  <si>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</si>
  <si>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</si>
  <si>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</si>
  <si>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</si>
  <si>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</si>
  <si>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</si>
  <si>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</si>
  <si>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</si>
  <si>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</si>
  <si>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</si>
  <si>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</si>
  <si>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</si>
  <si>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</si>
  <si>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</si>
  <si>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</si>
  <si>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</si>
  <si>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</si>
  <si>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</si>
  <si>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</si>
  <si>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</si>
  <si>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</si>
  <si>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</si>
  <si>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</si>
  <si>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</si>
  <si>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</si>
  <si>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</si>
  <si>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</si>
  <si>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</si>
  <si>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</si>
  <si>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</si>
  <si>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</si>
  <si>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</si>
  <si>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</si>
  <si>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</si>
  <si>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</si>
  <si>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</si>
  <si>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</si>
  <si>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</si>
  <si>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</si>
  <si>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</si>
  <si>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</si>
  <si>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</si>
  <si>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</si>
  <si>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</si>
  <si>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</si>
  <si>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</si>
  <si>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</si>
  <si>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</si>
  <si>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</si>
  <si>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</si>
  <si>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</si>
  <si>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</si>
  <si>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</si>
  <si>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</si>
  <si>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</si>
  <si>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</si>
  <si>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</si>
  <si>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</si>
  <si>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</si>
  <si>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</si>
  <si>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</si>
  <si>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</si>
  <si>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</si>
  <si>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</si>
  <si>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</si>
  <si>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</si>
  <si>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</si>
  <si>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</si>
  <si>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</si>
  <si>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</si>
  <si>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</si>
  <si>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</si>
  <si>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</si>
  <si>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</si>
  <si>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</si>
  <si>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</si>
  <si>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</si>
  <si>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</si>
  <si>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</si>
  <si>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</si>
  <si>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</si>
  <si>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</si>
  <si>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</si>
  <si>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</si>
  <si>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</si>
  <si>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</si>
  <si>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</si>
  <si>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</si>
  <si>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</si>
  <si>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</si>
  <si>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</si>
  <si>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</si>
  <si>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</si>
  <si>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</si>
  <si>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</si>
  <si>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</si>
  <si>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</si>
  <si>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</si>
  <si>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</si>
  <si>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</si>
  <si>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</si>
  <si>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</si>
  <si>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</si>
  <si>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</si>
  <si>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</si>
  <si>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</si>
  <si>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</si>
  <si>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</si>
  <si>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</si>
  <si>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</si>
  <si>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</si>
  <si>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</si>
  <si>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</si>
  <si>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</si>
  <si>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</si>
  <si>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</si>
  <si>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</si>
  <si>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</si>
  <si>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</si>
  <si>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</si>
  <si>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</si>
  <si>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</si>
  <si>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</si>
  <si>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</si>
  <si>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</si>
  <si>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</si>
  <si>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</si>
  <si>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</si>
  <si>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</si>
  <si>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</si>
  <si>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</si>
  <si>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</si>
  <si>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</si>
  <si>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</si>
  <si>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</si>
  <si>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</si>
  <si>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</si>
  <si>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</si>
  <si>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</si>
  <si>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</si>
  <si>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</si>
  <si>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</si>
  <si>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</si>
  <si>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</si>
  <si>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</si>
  <si>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</si>
  <si>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</si>
  <si>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</si>
  <si>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</si>
  <si>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</si>
  <si>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</si>
  <si>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</si>
  <si>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</si>
  <si>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</si>
  <si>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</si>
  <si>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</si>
  <si>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</si>
  <si>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</si>
  <si>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</si>
  <si>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</si>
  <si>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</si>
  <si>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</si>
  <si>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</si>
  <si>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</si>
  <si>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</si>
  <si>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</si>
  <si>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</si>
  <si>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</si>
  <si>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</si>
  <si>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</si>
  <si>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</si>
  <si>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</si>
  <si>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</si>
  <si>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</si>
  <si>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</si>
  <si>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</si>
  <si>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</si>
  <si>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</si>
  <si>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</si>
  <si>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</si>
  <si>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</si>
  <si>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</si>
  <si>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</si>
  <si>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</si>
  <si>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</si>
  <si>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</si>
  <si>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</si>
  <si>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</si>
  <si>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</si>
  <si>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</si>
  <si>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</si>
  <si>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</si>
  <si>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</si>
  <si>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</si>
  <si>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</si>
  <si>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</si>
  <si>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</si>
  <si>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</si>
  <si>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</si>
  <si>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</si>
  <si>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</si>
  <si>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</si>
  <si>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</si>
  <si>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</si>
  <si>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</si>
  <si>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</si>
  <si>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</si>
  <si>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</si>
  <si>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</si>
  <si>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</si>
  <si>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</si>
  <si>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</si>
  <si>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</si>
  <si>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</si>
  <si>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</si>
  <si>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</si>
  <si>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</si>
  <si>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</si>
  <si>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</si>
  <si>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</si>
  <si>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</si>
  <si>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</si>
  <si>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</si>
  <si>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</si>
  <si>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</si>
  <si>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</si>
  <si>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</si>
  <si>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</si>
  <si>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</si>
  <si>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</si>
  <si>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</si>
  <si>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</si>
  <si>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</si>
  <si>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</si>
  <si>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</si>
  <si>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</si>
  <si>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</si>
  <si>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</si>
  <si>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</si>
  <si>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</si>
  <si>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</si>
  <si>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</si>
  <si>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</si>
  <si>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</si>
  <si>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</si>
  <si>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</si>
  <si>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</si>
  <si>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</si>
  <si>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</si>
  <si>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</si>
  <si>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</si>
  <si>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</si>
  <si>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</si>
  <si>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</si>
  <si>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</si>
  <si>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</si>
  <si>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</si>
  <si>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</si>
  <si>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</si>
  <si>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</si>
  <si>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</si>
  <si>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</si>
  <si>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</si>
  <si>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</si>
  <si>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</si>
  <si>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</si>
  <si>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</si>
  <si>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</si>
  <si>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</si>
  <si>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</si>
  <si>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</si>
  <si>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</si>
  <si>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</si>
  <si>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</si>
  <si>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</si>
  <si>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</si>
  <si>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</si>
  <si>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</si>
  <si>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</si>
  <si>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</si>
  <si>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</si>
  <si>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</si>
  <si>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</si>
  <si>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</si>
  <si>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</si>
  <si>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</si>
  <si>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</si>
  <si>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</si>
  <si>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</si>
  <si>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</si>
  <si>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</si>
  <si>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</si>
  <si>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</si>
  <si>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</si>
  <si>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</si>
  <si>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</si>
  <si>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</si>
  <si>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</si>
  <si>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</si>
  <si>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</si>
  <si>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</si>
  <si>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</si>
  <si>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</si>
  <si>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</si>
  <si>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</si>
  <si>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</si>
  <si>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</si>
  <si>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</si>
  <si>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</si>
  <si>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</si>
  <si>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</si>
  <si>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</si>
  <si>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</si>
  <si>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</si>
  <si>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</si>
  <si>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</si>
  <si>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</si>
  <si>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</si>
  <si>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</si>
  <si>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</si>
  <si>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</si>
  <si>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</si>
  <si>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</si>
  <si>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</si>
  <si>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</si>
  <si>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</si>
  <si>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</si>
  <si>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</si>
  <si>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</si>
  <si>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</si>
  <si>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</si>
  <si>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</si>
  <si>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</si>
  <si>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</si>
  <si>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</si>
  <si>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</si>
  <si>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</si>
  <si>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</si>
  <si>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</si>
  <si>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</si>
  <si>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</si>
  <si>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</si>
  <si>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</si>
  <si>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</si>
  <si>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</si>
  <si>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</si>
  <si>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</si>
  <si>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</si>
  <si>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</si>
  <si>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</si>
  <si>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</si>
  <si>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</si>
  <si>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</si>
  <si>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</si>
  <si>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</si>
  <si>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</si>
  <si>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</si>
  <si>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</si>
  <si>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</si>
  <si>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</si>
  <si>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</si>
  <si>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</si>
  <si>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</si>
  <si>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</si>
  <si>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</si>
  <si>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</si>
  <si>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</si>
  <si>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</si>
  <si>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</si>
  <si>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</si>
  <si>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</si>
  <si>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</si>
  <si>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</si>
  <si>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</si>
  <si>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</si>
  <si>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</si>
  <si>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</si>
  <si>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</si>
  <si>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</si>
  <si>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</si>
  <si>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</si>
  <si>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</si>
  <si>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</si>
  <si>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</si>
  <si>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</si>
  <si>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</si>
  <si>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</si>
  <si>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</si>
  <si>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</si>
  <si>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</si>
  <si>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</si>
  <si>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</si>
  <si>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</si>
  <si>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</si>
  <si>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</si>
  <si>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</si>
  <si>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</si>
  <si>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</si>
  <si>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</si>
  <si>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</si>
  <si>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</si>
  <si>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</si>
  <si>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</si>
  <si>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</si>
  <si>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</si>
  <si>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</si>
  <si>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</si>
  <si>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</si>
  <si>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</si>
  <si>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</si>
  <si>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</si>
  <si>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</si>
  <si>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</si>
  <si>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</si>
  <si>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</si>
  <si>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</si>
  <si>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</si>
  <si>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</si>
  <si>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</si>
  <si>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</si>
  <si>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</si>
  <si>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</si>
  <si>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</si>
  <si>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</si>
  <si>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</si>
  <si>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</si>
  <si>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</si>
  <si>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</si>
  <si>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</si>
  <si>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</si>
  <si>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</si>
  <si>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</si>
  <si>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</si>
  <si>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</si>
  <si>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</si>
  <si>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</si>
  <si>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</si>
  <si>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</si>
  <si>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</si>
  <si>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</si>
  <si>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</si>
  <si>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</si>
  <si>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</si>
  <si>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</si>
  <si>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</si>
  <si>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</si>
  <si>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</si>
  <si>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</si>
  <si>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</si>
  <si>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</si>
  <si>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</si>
  <si>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</si>
  <si>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</si>
  <si>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</si>
  <si>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</si>
  <si>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</si>
  <si>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</si>
  <si>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</si>
  <si>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</si>
  <si>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</si>
  <si>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</si>
  <si>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</si>
  <si>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</si>
  <si>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</si>
  <si>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</si>
  <si>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</si>
  <si>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</si>
  <si>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</si>
  <si>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</si>
  <si>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</si>
  <si>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</si>
  <si>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</si>
  <si>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</si>
  <si>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</si>
  <si>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</si>
  <si>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</si>
  <si>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</si>
  <si>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</si>
  <si>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</si>
  <si>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</si>
  <si>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</si>
  <si>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</si>
  <si>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</si>
  <si>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</si>
  <si>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</si>
  <si>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</si>
  <si>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</si>
  <si>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</si>
  <si>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</si>
  <si>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</si>
  <si>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</si>
  <si>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</si>
  <si>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</si>
  <si>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</si>
  <si>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</si>
  <si>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</si>
  <si>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</si>
  <si>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</si>
  <si>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</si>
  <si>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</si>
  <si>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</si>
  <si>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</si>
  <si>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</si>
  <si>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</si>
  <si>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</si>
  <si>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</si>
  <si>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</si>
  <si>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</si>
  <si>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</si>
  <si>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</si>
  <si>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</si>
  <si>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</si>
  <si>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</si>
  <si>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</si>
  <si>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</si>
  <si>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</si>
  <si>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</si>
  <si>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</si>
  <si>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</si>
  <si>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</si>
  <si>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</si>
  <si>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</si>
  <si>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</si>
  <si>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</si>
  <si>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</si>
  <si>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</si>
  <si>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</si>
  <si>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</si>
  <si>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</si>
  <si>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</si>
  <si>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</si>
  <si>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</si>
  <si>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</si>
  <si>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</si>
  <si>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</si>
  <si>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</si>
  <si>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</si>
  <si>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</si>
  <si>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</si>
  <si>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</si>
  <si>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</si>
  <si>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</si>
  <si>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</si>
  <si>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</si>
  <si>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</si>
  <si>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</si>
  <si>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</si>
  <si>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</si>
  <si>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</si>
  <si>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</si>
  <si>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</si>
  <si>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</si>
  <si>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</si>
  <si>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</si>
  <si>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</si>
  <si>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</si>
  <si>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</si>
  <si>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</si>
  <si>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</si>
  <si>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</si>
  <si>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</si>
  <si>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</si>
  <si>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</si>
  <si>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</si>
  <si>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</si>
  <si>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</si>
  <si>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</si>
  <si>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</si>
  <si>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</si>
  <si>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</si>
  <si>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</si>
  <si>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</si>
  <si>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</si>
  <si>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</si>
  <si>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</si>
  <si>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</si>
  <si>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</si>
  <si>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</si>
  <si>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</si>
  <si>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</si>
  <si>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</si>
  <si>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</si>
  <si>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</si>
  <si>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</si>
  <si>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</si>
  <si>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</si>
  <si>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</si>
  <si>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</si>
  <si>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</si>
  <si>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</si>
  <si>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</si>
  <si>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</si>
  <si>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</si>
  <si>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</si>
  <si>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</si>
  <si>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</si>
  <si>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</si>
  <si>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</si>
  <si>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</si>
  <si>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</si>
  <si>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</si>
  <si>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</si>
  <si>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</si>
  <si>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</si>
  <si>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</si>
  <si>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</si>
  <si>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</si>
  <si>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</si>
  <si>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</si>
  <si>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</si>
  <si>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</si>
  <si>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</si>
  <si>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</si>
  <si>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</si>
  <si>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</si>
  <si>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</si>
  <si>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</si>
  <si>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</si>
  <si>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</si>
  <si>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</si>
  <si>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</si>
  <si>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</si>
  <si>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</si>
  <si>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</si>
  <si>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</si>
  <si>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</si>
  <si>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</si>
  <si>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</si>
  <si>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</si>
  <si>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</si>
  <si>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</si>
  <si>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</si>
  <si>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</si>
  <si>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</si>
  <si>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</si>
  <si>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</si>
  <si>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</si>
  <si>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</si>
  <si>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</si>
  <si>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</si>
  <si>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</si>
  <si>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</si>
  <si>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</si>
  <si>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</si>
  <si>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</si>
  <si>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</si>
  <si>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</si>
  <si>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</si>
  <si>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</si>
  <si>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</si>
  <si>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</si>
  <si>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</si>
  <si>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</si>
  <si>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</si>
  <si>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</si>
  <si>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</si>
  <si>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</si>
  <si>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</si>
  <si>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</si>
  <si>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</si>
  <si>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</si>
  <si>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</si>
  <si>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</si>
  <si>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</si>
  <si>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</si>
  <si>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</si>
  <si>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</si>
  <si>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</si>
  <si>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</si>
  <si>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</si>
  <si>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</si>
  <si>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</si>
  <si>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</si>
  <si>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</si>
  <si>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</si>
  <si>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</si>
  <si>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</si>
  <si>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</si>
  <si>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</si>
  <si>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</si>
  <si>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</si>
  <si>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</si>
  <si>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</si>
  <si>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</si>
  <si>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</si>
  <si>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</si>
  <si>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</si>
  <si>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</si>
  <si>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</si>
  <si>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</si>
  <si>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</si>
  <si>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</si>
  <si>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</si>
  <si>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</si>
  <si>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</si>
  <si>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</si>
  <si>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</si>
  <si>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</si>
  <si>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</si>
  <si>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</si>
  <si>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</si>
  <si>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</si>
  <si>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</si>
  <si>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</si>
  <si>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</si>
  <si>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</si>
  <si>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</si>
  <si>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</si>
  <si>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</si>
  <si>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</si>
  <si>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</si>
  <si>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</si>
  <si>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</si>
  <si>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</si>
  <si>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</si>
  <si>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</si>
  <si>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</si>
  <si>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</si>
  <si>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</si>
  <si>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</si>
  <si>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</si>
  <si>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</si>
  <si>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</si>
  <si>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</si>
  <si>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</si>
  <si>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</si>
  <si>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</si>
  <si>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</si>
  <si>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</si>
  <si>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</si>
  <si>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</si>
  <si>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</si>
  <si>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</si>
  <si>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</si>
  <si>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</si>
  <si>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</si>
  <si>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</si>
  <si>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</si>
  <si>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</si>
  <si>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</si>
  <si>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</si>
  <si>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</si>
  <si>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</si>
  <si>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</si>
  <si>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</si>
  <si>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</si>
  <si>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</si>
  <si>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</si>
  <si>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</si>
  <si>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</si>
  <si>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</si>
  <si>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</si>
  <si>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</si>
  <si>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</si>
  <si>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</si>
  <si>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</si>
  <si>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</si>
  <si>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</si>
  <si>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</si>
  <si>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</si>
  <si>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</si>
  <si>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</si>
  <si>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</si>
  <si>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</si>
  <si>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</si>
  <si>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</si>
  <si>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</si>
  <si>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</si>
  <si>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</si>
  <si>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</si>
  <si>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</si>
  <si>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</si>
  <si>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</si>
  <si>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</si>
  <si>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</si>
  <si>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</si>
  <si>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</si>
  <si>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</si>
  <si>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</si>
  <si>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</si>
  <si>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</si>
  <si>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</si>
  <si>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</si>
  <si>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</si>
  <si>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</si>
  <si>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</si>
  <si>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</si>
  <si>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</si>
  <si>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</si>
  <si>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</si>
  <si>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</si>
  <si>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</si>
  <si>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</si>
  <si>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</si>
  <si>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</si>
  <si>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</si>
  <si>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</si>
  <si>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</si>
  <si>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</si>
  <si>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</si>
  <si>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</si>
  <si>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</si>
  <si>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</si>
  <si>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</si>
  <si>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</si>
  <si>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</si>
  <si>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</si>
  <si>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</si>
  <si>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</si>
  <si>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</si>
  <si>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</si>
  <si>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</si>
  <si>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</si>
  <si>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</si>
  <si>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</si>
  <si>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</si>
  <si>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</si>
  <si>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</si>
  <si>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</si>
  <si>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</si>
  <si>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</si>
  <si>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</si>
  <si>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</si>
  <si>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</si>
  <si>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</si>
  <si>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</si>
  <si>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</si>
  <si>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</si>
  <si>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</si>
  <si>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</si>
  <si>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</si>
  <si>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</si>
  <si>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</si>
  <si>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</si>
  <si>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</si>
  <si>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</si>
  <si>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</si>
  <si>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</si>
  <si>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</si>
  <si>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</si>
  <si>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</si>
  <si>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</si>
  <si>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</si>
  <si>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</si>
  <si>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</si>
  <si>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</si>
  <si>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</si>
  <si>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</si>
  <si>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</si>
  <si>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</si>
  <si>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</si>
  <si>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</si>
  <si>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</si>
  <si>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</si>
  <si>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</si>
  <si>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</si>
  <si>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</si>
  <si>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</si>
  <si>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</si>
  <si>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</si>
  <si>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</si>
  <si>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</si>
  <si>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</si>
  <si>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</si>
  <si>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</si>
  <si>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</si>
  <si>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</si>
  <si>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</si>
  <si>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</si>
  <si>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</si>
  <si>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</si>
  <si>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</si>
  <si>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</si>
  <si>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</si>
  <si>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</si>
  <si>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</si>
  <si>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</si>
  <si>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</si>
  <si>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</si>
  <si>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</si>
  <si>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</si>
  <si>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</si>
  <si>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</si>
  <si>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</si>
  <si>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</si>
  <si>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</si>
  <si>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</si>
  <si>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</si>
  <si>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</si>
  <si>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</si>
  <si>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</si>
  <si>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</si>
  <si>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</si>
  <si>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</si>
  <si>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</si>
  <si>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</si>
  <si>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</si>
  <si>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</si>
  <si>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</si>
  <si>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</si>
  <si>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</si>
  <si>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</si>
  <si>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</si>
  <si>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</si>
  <si>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</si>
  <si>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</si>
  <si>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</si>
  <si>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</si>
  <si>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</si>
  <si>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</si>
  <si>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</si>
  <si>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</si>
  <si>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</si>
  <si>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</si>
  <si>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</si>
  <si>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</si>
  <si>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</si>
  <si>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</si>
  <si>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</si>
  <si>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</si>
  <si>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</si>
  <si>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</si>
  <si>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</si>
  <si>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</si>
  <si>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</si>
  <si>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</si>
  <si>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</si>
  <si>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</si>
  <si>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</si>
  <si>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</si>
  <si>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</si>
  <si>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</si>
  <si>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</si>
  <si>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</si>
  <si>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</si>
  <si>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</si>
  <si>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</si>
  <si>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</si>
  <si>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</si>
  <si>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</si>
  <si>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</si>
  <si>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</si>
  <si>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</si>
  <si>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</si>
  <si>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</si>
  <si>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</si>
  <si>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</si>
  <si>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</si>
  <si>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</si>
  <si>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</si>
  <si>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</si>
  <si>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</si>
  <si>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</si>
  <si>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</si>
  <si>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</si>
  <si>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</si>
  <si>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</si>
  <si>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</si>
  <si>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</si>
  <si>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</si>
  <si>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</si>
  <si>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</si>
  <si>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</si>
  <si>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</si>
  <si>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</si>
  <si>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</si>
  <si>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</si>
  <si>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</si>
  <si>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</si>
  <si>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</si>
  <si>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</si>
  <si>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</si>
  <si>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</si>
  <si>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</si>
  <si>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</si>
  <si>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</si>
  <si>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</si>
  <si>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</si>
  <si>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</si>
  <si>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</si>
  <si>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</si>
  <si>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</si>
  <si>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</si>
  <si>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</si>
  <si>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</si>
  <si>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</si>
  <si>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</si>
  <si>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</si>
  <si>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</si>
  <si>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</si>
  <si>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</si>
  <si>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</si>
  <si>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</si>
  <si>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</si>
  <si>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</si>
  <si>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</si>
  <si>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</si>
  <si>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</si>
  <si>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</si>
  <si>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</si>
  <si>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</si>
  <si>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</si>
  <si>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</si>
  <si>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</si>
  <si>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</si>
  <si>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</si>
  <si>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</si>
  <si>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</si>
  <si>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</si>
  <si>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</si>
  <si>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</si>
  <si>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</si>
  <si>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</si>
  <si>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</si>
  <si>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</si>
  <si>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</si>
  <si>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</si>
  <si>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</si>
  <si>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</si>
  <si>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</si>
  <si>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</si>
  <si>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</si>
  <si>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</si>
  <si>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</si>
  <si>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</si>
  <si>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</si>
  <si>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</si>
  <si>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</si>
  <si>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</si>
  <si>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</si>
  <si>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</si>
  <si>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</si>
  <si>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</si>
  <si>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</si>
  <si>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</si>
  <si>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</si>
  <si>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</si>
  <si>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</si>
  <si>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</si>
  <si>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</si>
  <si>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</si>
  <si>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</si>
  <si>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</si>
  <si>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</si>
  <si>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</si>
  <si>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</si>
  <si>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</si>
  <si>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</si>
  <si>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</si>
  <si>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</si>
  <si>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</si>
  <si>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</si>
  <si>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</si>
  <si>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</si>
  <si>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</si>
  <si>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</si>
  <si>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</si>
  <si>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</si>
  <si>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</si>
  <si>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</si>
  <si>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</si>
  <si>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</si>
  <si>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</si>
  <si>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</si>
  <si>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</si>
  <si>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</si>
  <si>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</si>
  <si>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</si>
  <si>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</si>
  <si>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</si>
  <si>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</si>
  <si>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</si>
  <si>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</si>
  <si>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</si>
  <si>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</si>
  <si>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</si>
  <si>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</si>
  <si>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</si>
  <si>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</si>
  <si>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</si>
  <si>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</si>
  <si>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</si>
  <si>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</si>
  <si>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</si>
  <si>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</si>
  <si>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</si>
  <si>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</si>
  <si>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</si>
  <si>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</si>
  <si>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</si>
  <si>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</si>
  <si>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</si>
  <si>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</si>
  <si>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</si>
  <si>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</si>
  <si>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</si>
  <si>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</si>
  <si>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</si>
  <si>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</si>
  <si>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</si>
  <si>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</si>
  <si>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</si>
  <si>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</si>
  <si>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</si>
  <si>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</si>
  <si>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</si>
  <si>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</si>
  <si>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</si>
  <si>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</si>
  <si>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</si>
  <si>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</si>
  <si>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</si>
  <si>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</si>
  <si>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</si>
  <si>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</si>
  <si>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</si>
  <si>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</si>
  <si>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</si>
  <si>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</si>
  <si>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</si>
  <si>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</si>
  <si>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</si>
  <si>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</si>
  <si>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</si>
  <si>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</si>
  <si>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</si>
  <si>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</si>
  <si>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</si>
  <si>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</si>
  <si>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</si>
  <si>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</si>
  <si>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</si>
  <si>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</si>
  <si>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</si>
  <si>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</si>
  <si>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</si>
  <si>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</si>
  <si>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</si>
  <si>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</si>
  <si>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</si>
  <si>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</si>
  <si>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</si>
  <si>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</si>
  <si>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</si>
  <si>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</si>
  <si>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</si>
  <si>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</si>
  <si>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</si>
  <si>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</si>
  <si>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</si>
  <si>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</si>
  <si>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</si>
  <si>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</si>
  <si>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</si>
  <si>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</si>
  <si>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</si>
  <si>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</si>
  <si>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</si>
  <si>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</si>
  <si>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</si>
  <si>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</si>
  <si>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</si>
  <si>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</si>
  <si>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</si>
  <si>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</si>
  <si>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</si>
  <si>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</si>
  <si>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</si>
  <si>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</si>
  <si>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</si>
  <si>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</si>
  <si>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</si>
  <si>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</si>
  <si>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</si>
  <si>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</si>
  <si>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</si>
  <si>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</si>
  <si>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</si>
  <si>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</si>
  <si>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</si>
  <si>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</si>
  <si>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</si>
  <si>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</si>
  <si>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</si>
  <si>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</si>
  <si>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</si>
  <si>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</si>
  <si>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</si>
  <si>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</si>
  <si>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</si>
  <si>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</si>
  <si>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</si>
  <si>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</si>
  <si>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</si>
  <si>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</si>
  <si>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</si>
  <si>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</si>
  <si>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</si>
  <si>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</si>
  <si>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</si>
  <si>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</si>
  <si>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</si>
  <si>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</si>
  <si>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</si>
  <si>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</si>
  <si>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</si>
  <si>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</si>
  <si>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</si>
  <si>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</si>
  <si>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</si>
  <si>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</si>
  <si>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</si>
  <si>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</si>
  <si>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</si>
  <si>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</si>
  <si>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</si>
  <si>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</si>
  <si>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</si>
  <si>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</si>
  <si>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</si>
  <si>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</si>
  <si>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</si>
  <si>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</si>
  <si>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</si>
  <si>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</si>
  <si>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</si>
  <si>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</si>
  <si>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</si>
  <si>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</si>
  <si>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</si>
  <si>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</si>
  <si>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</si>
  <si>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</si>
  <si>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</si>
  <si>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</si>
  <si>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</si>
  <si>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</si>
  <si>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</si>
  <si>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</si>
  <si>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</si>
  <si>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</si>
  <si>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</si>
  <si>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</si>
  <si>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</si>
  <si>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</si>
  <si>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</si>
  <si>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</si>
  <si>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</si>
  <si>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</si>
  <si>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</si>
  <si>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</si>
  <si>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</si>
  <si>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</si>
  <si>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</si>
  <si>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</si>
  <si>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</si>
  <si>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</si>
  <si>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</si>
  <si>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</si>
  <si>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</si>
  <si>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</si>
  <si>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</si>
  <si>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</si>
  <si>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</si>
  <si>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</si>
  <si>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</si>
  <si>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</si>
  <si>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</si>
  <si>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</si>
  <si>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</si>
  <si>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</si>
  <si>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</si>
  <si>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</si>
  <si>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</si>
  <si>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</si>
  <si>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</si>
  <si>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</si>
  <si>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</si>
  <si>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</si>
  <si>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</si>
  <si>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</si>
  <si>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</si>
  <si>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</si>
  <si>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</si>
  <si>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</si>
  <si>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</si>
  <si>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</si>
  <si>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</si>
  <si>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</si>
  <si>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</si>
  <si>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</si>
  <si>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</si>
  <si>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</si>
  <si>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</si>
  <si>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</si>
  <si>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</si>
  <si>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</si>
  <si>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</si>
  <si>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</si>
  <si>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</si>
  <si>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</si>
  <si>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</si>
  <si>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</si>
  <si>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</si>
  <si>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</si>
  <si>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</si>
  <si>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</si>
  <si>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</si>
  <si>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</si>
  <si>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</si>
  <si>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</si>
  <si>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</si>
  <si>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</si>
  <si>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</si>
  <si>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</si>
  <si>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</si>
  <si>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</si>
  <si>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</si>
  <si>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</si>
  <si>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</si>
  <si>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</si>
  <si>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</si>
  <si>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</si>
  <si>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</si>
  <si>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</si>
  <si>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</si>
  <si>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</si>
  <si>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</si>
  <si>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</si>
  <si>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</si>
  <si>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</si>
  <si>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</si>
  <si>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</si>
  <si>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</si>
  <si>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</si>
  <si>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</si>
  <si>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</si>
  <si>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</si>
  <si>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</si>
  <si>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</si>
  <si>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</si>
  <si>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</si>
  <si>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</si>
  <si>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</si>
  <si>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</si>
  <si>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</si>
  <si>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</si>
  <si>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</si>
  <si>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</si>
  <si>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</si>
  <si>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</si>
  <si>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</si>
  <si>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</si>
  <si>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</si>
  <si>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</si>
  <si>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</si>
  <si>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</si>
  <si>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</si>
  <si>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</si>
  <si>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</si>
  <si>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</si>
  <si>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</si>
  <si>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</si>
  <si>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</si>
  <si>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</si>
  <si>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</si>
  <si>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</si>
  <si>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</si>
  <si>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</si>
  <si>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</si>
  <si>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</si>
  <si>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</si>
  <si>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</si>
  <si>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</si>
  <si>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</si>
  <si>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</si>
  <si>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</si>
  <si>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</si>
  <si>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</si>
  <si>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</si>
  <si>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</si>
  <si>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</si>
  <si>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</si>
  <si>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</si>
  <si>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</si>
  <si>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</si>
  <si>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</si>
  <si>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</si>
  <si>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</si>
  <si>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</si>
  <si>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</si>
  <si>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</si>
  <si>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</si>
  <si>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</si>
  <si>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</si>
  <si>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</si>
  <si>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</si>
  <si>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</si>
  <si>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</si>
  <si>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</si>
  <si>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</si>
  <si>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</si>
  <si>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</si>
  <si>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</si>
  <si>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</si>
  <si>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</si>
  <si>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</si>
  <si>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</si>
  <si>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</si>
  <si>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</si>
  <si>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</si>
  <si>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</si>
  <si>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</si>
  <si>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</si>
  <si>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</si>
  <si>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</si>
  <si>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</si>
  <si>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</si>
  <si>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</si>
  <si>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</si>
  <si>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</si>
  <si>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</si>
  <si>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</si>
  <si>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</si>
  <si>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</si>
  <si>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</si>
  <si>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</si>
  <si>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</si>
  <si>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</si>
  <si>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</si>
  <si>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</si>
  <si>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</si>
  <si>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</si>
  <si>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</si>
  <si>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</si>
  <si>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</si>
  <si>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</si>
  <si>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</si>
  <si>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</si>
  <si>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</si>
  <si>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</si>
  <si>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</si>
  <si>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</si>
  <si>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</si>
  <si>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</si>
  <si>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</si>
  <si>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</si>
  <si>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</si>
  <si>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</si>
  <si>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</si>
  <si>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</si>
  <si>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</si>
  <si>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</si>
  <si>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</si>
  <si>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</si>
  <si>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</si>
  <si>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</si>
  <si>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</si>
  <si>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</si>
  <si>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</si>
  <si>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</si>
  <si>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</si>
  <si>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</si>
  <si>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</si>
  <si>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</si>
  <si>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</si>
  <si>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</si>
  <si>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</si>
  <si>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</si>
  <si>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</si>
  <si>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</si>
  <si>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</si>
  <si>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</si>
  <si>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</si>
  <si>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</si>
  <si>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</si>
  <si>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</si>
  <si>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</si>
  <si>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</si>
  <si>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</si>
  <si>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</si>
  <si>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</si>
  <si>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</si>
  <si>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</si>
  <si>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</si>
  <si>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</si>
  <si>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</si>
  <si>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</si>
  <si>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</si>
  <si>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</si>
  <si>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</si>
  <si>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</si>
  <si>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</si>
  <si>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</si>
  <si>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</si>
  <si>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</si>
  <si>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</si>
  <si>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</si>
  <si>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</si>
  <si>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</si>
  <si>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</si>
  <si>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</si>
  <si>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</si>
  <si>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</si>
  <si>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</si>
  <si>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</si>
  <si>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</si>
  <si>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</si>
  <si>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</si>
  <si>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</si>
  <si>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</si>
  <si>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</si>
  <si>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</si>
  <si>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</si>
  <si>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</si>
  <si>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</si>
  <si>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</si>
  <si>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</si>
  <si>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</si>
  <si>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</si>
  <si>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</si>
  <si>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</si>
  <si>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</si>
  <si>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</si>
  <si>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</si>
  <si>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</si>
  <si>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</si>
  <si>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</si>
  <si>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</si>
  <si>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</si>
  <si>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</si>
  <si>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</si>
  <si>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</si>
  <si>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</si>
  <si>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</si>
  <si>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</si>
  <si>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</si>
  <si>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</si>
  <si>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</si>
  <si>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</si>
  <si>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</si>
  <si>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</si>
  <si>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</si>
  <si>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</si>
  <si>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</si>
  <si>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</si>
  <si>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</si>
  <si>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</si>
  <si>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</si>
  <si>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</si>
  <si>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</si>
  <si>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</si>
  <si>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</si>
  <si>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</si>
  <si>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</si>
  <si>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</si>
  <si>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</si>
  <si>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</si>
  <si>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</si>
  <si>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</si>
  <si>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</si>
  <si>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</si>
  <si>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</si>
  <si>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</si>
  <si>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</si>
  <si>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</si>
  <si>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</si>
  <si>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</si>
  <si>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</si>
  <si>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</si>
  <si>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</si>
  <si>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</si>
  <si>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</si>
  <si>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</si>
  <si>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</si>
  <si>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</si>
  <si>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</si>
  <si>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</si>
  <si>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</si>
  <si>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</si>
  <si>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</si>
  <si>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</si>
  <si>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</si>
  <si>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</si>
  <si>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</si>
  <si>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</si>
  <si>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</si>
  <si>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</si>
  <si>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</si>
  <si>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</si>
  <si>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</si>
  <si>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</si>
  <si>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</si>
  <si>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</si>
  <si>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</si>
  <si>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</si>
  <si>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</si>
  <si>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</si>
  <si>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</si>
  <si>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</si>
  <si>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</si>
  <si>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</si>
  <si>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</si>
  <si>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</si>
  <si>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</si>
  <si>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</si>
  <si>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</si>
  <si>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</si>
  <si>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</si>
  <si>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</si>
  <si>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</si>
  <si>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</si>
  <si>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</si>
  <si>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</si>
  <si>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</si>
  <si>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</si>
  <si>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</si>
  <si>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</si>
  <si>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</si>
  <si>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</si>
  <si>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</si>
  <si>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</si>
  <si>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</si>
  <si>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</si>
  <si>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</si>
  <si>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</si>
  <si>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</si>
  <si>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</si>
  <si>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</si>
  <si>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</si>
  <si>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</si>
  <si>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</si>
  <si>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</si>
  <si>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</si>
  <si>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</si>
  <si>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</si>
  <si>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</si>
  <si>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</si>
  <si>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</si>
  <si>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</si>
  <si>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</si>
  <si>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</si>
  <si>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</si>
  <si>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</si>
  <si>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</si>
  <si>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</si>
  <si>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</si>
  <si>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</si>
  <si>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</si>
  <si>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</si>
  <si>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</si>
  <si>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</si>
  <si>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</si>
  <si>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</si>
  <si>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</si>
  <si>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</si>
  <si>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</si>
  <si>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</si>
  <si>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</si>
  <si>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</si>
  <si>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</si>
  <si>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</si>
  <si>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</si>
  <si>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</si>
  <si>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</si>
  <si>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</si>
  <si>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</si>
  <si>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</si>
  <si>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</si>
  <si>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</si>
  <si>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</si>
  <si>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</si>
  <si>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</si>
  <si>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</si>
  <si>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</si>
  <si>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</si>
  <si>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</si>
  <si>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</si>
  <si>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</si>
  <si>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</si>
  <si>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</si>
  <si>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</si>
  <si>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</si>
  <si>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</si>
  <si>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</si>
  <si>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</si>
  <si>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</si>
  <si>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</si>
  <si>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</si>
  <si>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</si>
  <si>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</si>
  <si>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</si>
  <si>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</si>
  <si>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</si>
  <si>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</si>
  <si>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</si>
  <si>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</si>
  <si>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</si>
  <si>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</si>
  <si>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</si>
  <si>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</si>
  <si>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</si>
  <si>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</si>
  <si>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</si>
  <si>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</si>
  <si>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</si>
  <si>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</si>
  <si>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</si>
  <si>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</si>
  <si>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</si>
  <si>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</si>
  <si>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</si>
  <si>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</si>
  <si>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</si>
  <si>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</si>
  <si>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</si>
  <si>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</si>
  <si>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</si>
  <si>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</si>
  <si>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</si>
  <si>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</si>
  <si>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</si>
  <si>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</si>
  <si>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</si>
  <si>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</si>
  <si>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</si>
  <si>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</si>
  <si>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</si>
  <si>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</si>
  <si>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</si>
  <si>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</si>
  <si>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</si>
  <si>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</si>
  <si>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</si>
  <si>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</si>
  <si>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</si>
  <si>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</si>
  <si>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</si>
  <si>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</si>
  <si>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</si>
  <si>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</si>
  <si>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</si>
  <si>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</si>
  <si>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</si>
  <si>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</si>
  <si>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</si>
  <si>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</si>
  <si>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</si>
  <si>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</si>
  <si>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</si>
  <si>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</si>
  <si>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</si>
  <si>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</si>
  <si>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</si>
  <si>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</si>
  <si>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</si>
  <si>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</si>
  <si>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</si>
  <si>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</si>
  <si>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</si>
  <si>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</si>
  <si>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</si>
  <si>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</si>
  <si>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</si>
  <si>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</si>
  <si>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</si>
  <si>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</si>
  <si>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</si>
  <si>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</si>
  <si>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</si>
  <si>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</si>
  <si>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</si>
  <si>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</si>
  <si>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</si>
  <si>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</si>
  <si>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</si>
  <si>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</si>
  <si>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</si>
  <si>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</si>
  <si>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</si>
  <si>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</si>
  <si>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</si>
  <si>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</si>
  <si>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</si>
  <si>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</si>
  <si>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</si>
  <si>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</si>
  <si>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</si>
  <si>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</si>
  <si>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</si>
  <si>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</si>
  <si>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</si>
  <si>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</si>
  <si>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</si>
  <si>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</si>
  <si>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</si>
  <si>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</si>
  <si>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</si>
  <si>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</si>
  <si>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</si>
  <si>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</si>
  <si>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</si>
  <si>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</si>
  <si>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</si>
  <si>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</si>
  <si>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</si>
  <si>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</si>
  <si>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</si>
  <si>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</si>
  <si>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</si>
  <si>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</si>
  <si>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</si>
  <si>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</si>
  <si>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</si>
  <si>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</si>
  <si>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</si>
  <si>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</si>
  <si>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</si>
  <si>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</si>
  <si>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</si>
  <si>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</si>
  <si>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</si>
  <si>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</si>
  <si>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</si>
  <si>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</si>
  <si>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</si>
  <si>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</si>
  <si>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</si>
  <si>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</si>
  <si>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</si>
  <si>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</si>
  <si>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</si>
  <si>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</si>
  <si>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</si>
  <si>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</si>
  <si>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</si>
  <si>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</si>
  <si>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</si>
  <si>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</si>
  <si>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</si>
  <si>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</si>
  <si>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</si>
  <si>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</si>
  <si>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</si>
  <si>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</si>
  <si>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</si>
  <si>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</si>
  <si>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</si>
  <si>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</si>
  <si>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</si>
  <si>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</si>
  <si>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</si>
  <si>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</si>
  <si>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</si>
  <si>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</si>
  <si>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</si>
  <si>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</si>
  <si>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</si>
  <si>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</si>
  <si>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</si>
  <si>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</si>
  <si>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</si>
  <si>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</si>
  <si>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</si>
  <si>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</si>
  <si>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</si>
  <si>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</si>
  <si>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</si>
  <si>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</si>
  <si>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</si>
  <si>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</si>
  <si>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</si>
  <si>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</si>
  <si>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</si>
  <si>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</si>
  <si>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</si>
  <si>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</si>
  <si>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</si>
  <si>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</si>
  <si>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</si>
  <si>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</si>
  <si>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</si>
  <si>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</si>
  <si>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</si>
  <si>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</si>
  <si>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</si>
  <si>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</si>
  <si>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</si>
  <si>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</si>
  <si>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</si>
  <si>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</si>
  <si>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</si>
  <si>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</si>
  <si>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</si>
  <si>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</si>
  <si>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</si>
  <si>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</si>
  <si>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</si>
  <si>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</si>
  <si>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</si>
  <si>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</si>
  <si>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</si>
  <si>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</si>
  <si>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</si>
  <si>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</si>
  <si>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</si>
  <si>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</si>
  <si>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</si>
  <si>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</si>
  <si>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</si>
  <si>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</si>
  <si>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</si>
  <si>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</si>
  <si>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</si>
  <si>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</si>
  <si>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</si>
  <si>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</si>
  <si>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</si>
  <si>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</si>
  <si>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</si>
  <si>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</si>
  <si>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</si>
  <si>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</si>
  <si>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</si>
  <si>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</si>
  <si>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</si>
  <si>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</si>
  <si>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</si>
  <si>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</si>
  <si>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</si>
  <si>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</si>
  <si>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</si>
  <si>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</si>
  <si>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</si>
  <si>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</si>
  <si>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</si>
  <si>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</si>
  <si>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</si>
  <si>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</si>
  <si>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</si>
  <si>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</si>
  <si>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</si>
  <si>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</si>
  <si>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</si>
  <si>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</si>
  <si>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</si>
  <si>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</si>
  <si>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</si>
  <si>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</si>
  <si>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</si>
  <si>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</si>
  <si>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</si>
  <si>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</si>
  <si>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</si>
  <si>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</si>
  <si>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</si>
  <si>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</si>
  <si>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</si>
  <si>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</si>
  <si>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</si>
  <si>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</si>
  <si>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</si>
  <si>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</si>
  <si>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</si>
  <si>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</si>
  <si>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</si>
  <si>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</si>
  <si>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</si>
  <si>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</si>
  <si>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</si>
  <si>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</si>
  <si>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</si>
  <si>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</si>
  <si>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</si>
  <si>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</si>
  <si>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</si>
  <si>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</si>
  <si>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</si>
  <si>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</si>
  <si>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</si>
  <si>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</si>
  <si>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</si>
  <si>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</si>
  <si>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</si>
  <si>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</si>
  <si>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</si>
  <si>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</si>
  <si>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</si>
  <si>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</si>
  <si>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</si>
  <si>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</si>
  <si>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</si>
  <si>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</si>
  <si>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</si>
  <si>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</si>
  <si>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</si>
  <si>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</si>
  <si>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</si>
  <si>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</si>
  <si>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</si>
  <si>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</si>
  <si>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</si>
  <si>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</si>
  <si>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</si>
  <si>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</si>
  <si>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</si>
  <si>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</si>
  <si>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</si>
  <si>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</si>
  <si>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</si>
  <si>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</si>
  <si>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</si>
  <si>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</si>
  <si>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</si>
  <si>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</si>
  <si>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</si>
  <si>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</si>
  <si>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</si>
  <si>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</si>
  <si>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</si>
  <si>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</si>
  <si>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</si>
  <si>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</si>
  <si>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</si>
  <si>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</si>
  <si>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</si>
  <si>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</si>
  <si>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</si>
  <si>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</si>
  <si>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</si>
  <si>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</si>
  <si>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</si>
  <si>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</si>
  <si>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</si>
  <si>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</si>
  <si>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</si>
  <si>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</si>
  <si>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</si>
  <si>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</si>
  <si>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</si>
  <si>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</si>
  <si>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</si>
  <si>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</si>
  <si>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</si>
  <si>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</si>
  <si>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</si>
  <si>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</si>
  <si>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</si>
  <si>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</si>
  <si>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</si>
  <si>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</si>
  <si>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</si>
  <si>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</si>
  <si>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</si>
  <si>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</si>
  <si>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</si>
  <si>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</si>
  <si>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</si>
  <si>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</si>
  <si>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</si>
  <si>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</si>
  <si>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</si>
  <si>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</si>
  <si>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</si>
  <si>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</si>
  <si>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</si>
  <si>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</si>
  <si>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</si>
  <si>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</si>
  <si>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</si>
  <si>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</si>
  <si>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</si>
  <si>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</si>
  <si>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</si>
  <si>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</si>
  <si>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</si>
  <si>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</si>
  <si>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</si>
  <si>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</si>
  <si>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</si>
  <si>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</si>
  <si>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</si>
  <si>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</si>
  <si>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</si>
  <si>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</si>
  <si>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</si>
  <si>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</si>
  <si>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</si>
  <si>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</si>
  <si>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</si>
  <si>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</si>
  <si>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</si>
  <si>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</si>
  <si>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</si>
  <si>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</si>
  <si>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</si>
  <si>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</si>
  <si>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</si>
  <si>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</si>
  <si>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</si>
  <si>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</si>
  <si>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</si>
  <si>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</si>
  <si>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</si>
  <si>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</si>
  <si>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</si>
  <si>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</si>
  <si>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</si>
  <si>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</si>
  <si>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</si>
  <si>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</si>
  <si>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</si>
  <si>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</si>
  <si>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</si>
  <si>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</si>
  <si>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</si>
  <si>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</si>
  <si>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</si>
  <si>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</si>
  <si>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</si>
  <si>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</si>
  <si>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</si>
  <si>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</si>
  <si>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</si>
  <si>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</si>
  <si>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</si>
  <si>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</si>
  <si>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</si>
  <si>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</si>
  <si>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</si>
  <si>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</si>
  <si>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</si>
  <si>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</si>
  <si>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</si>
  <si>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</si>
  <si>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</si>
  <si>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</si>
  <si>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</si>
  <si>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</si>
  <si>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</si>
  <si>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</si>
  <si>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</si>
  <si>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</si>
  <si>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</si>
  <si>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</si>
  <si>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</si>
  <si>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</si>
  <si>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</si>
  <si>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</si>
  <si>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</si>
  <si>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</si>
  <si>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</si>
  <si>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</si>
  <si>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</si>
  <si>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</si>
  <si>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</si>
  <si>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</si>
  <si>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</si>
  <si>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</si>
  <si>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</si>
  <si>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</si>
  <si>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</si>
  <si>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</si>
  <si>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</si>
  <si>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</si>
  <si>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</si>
  <si>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</si>
  <si>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</si>
  <si>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</si>
  <si>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</si>
  <si>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</si>
  <si>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</si>
  <si>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</si>
  <si>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</si>
  <si>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</si>
  <si>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</si>
  <si>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</si>
  <si>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</si>
  <si>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</si>
  <si>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</si>
  <si>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</si>
  <si>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</si>
  <si>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</si>
  <si>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</si>
  <si>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</si>
  <si>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</si>
  <si>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</si>
  <si>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</si>
  <si>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</si>
  <si>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</si>
  <si>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</si>
  <si>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</si>
  <si>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</si>
  <si>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</si>
  <si>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</si>
  <si>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</si>
  <si>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</si>
  <si>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</si>
  <si>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</si>
  <si>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</si>
  <si>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</si>
  <si>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</si>
  <si>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</si>
  <si>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</si>
  <si>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</si>
  <si>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</si>
  <si>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</si>
  <si>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</si>
  <si>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</si>
  <si>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</si>
  <si>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</si>
  <si>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</si>
  <si>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</si>
  <si>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</si>
  <si>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</si>
  <si>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</si>
  <si>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</si>
  <si>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</si>
  <si>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</si>
  <si>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</si>
  <si>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</si>
  <si>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</si>
  <si>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</si>
  <si>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</si>
  <si>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</si>
  <si>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</si>
  <si>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</si>
  <si>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</si>
  <si>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</si>
  <si>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</si>
  <si>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</si>
  <si>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</si>
  <si>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</si>
  <si>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</si>
  <si>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</si>
  <si>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</si>
  <si>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</si>
  <si>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</si>
  <si>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</si>
  <si>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</si>
  <si>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</si>
  <si>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</si>
  <si>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</si>
  <si>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</si>
  <si>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</si>
  <si>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</si>
  <si>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</si>
  <si>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</si>
  <si>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</si>
  <si>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</si>
  <si>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</si>
  <si>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</si>
  <si>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</si>
  <si>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</si>
  <si>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</si>
  <si>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</si>
  <si>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</si>
  <si>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</si>
  <si>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</si>
  <si>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</si>
  <si>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</si>
  <si>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</si>
  <si>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</si>
  <si>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</si>
  <si>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</si>
  <si>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</si>
  <si>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</si>
  <si>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</si>
  <si>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</si>
  <si>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</si>
  <si>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</si>
  <si>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</si>
  <si>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</si>
  <si>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</si>
  <si>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</si>
  <si>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</si>
  <si>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</si>
  <si>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</si>
  <si>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</si>
  <si>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</si>
  <si>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</si>
  <si>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</si>
  <si>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</si>
  <si>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</si>
  <si>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</si>
  <si>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</si>
  <si>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</si>
  <si>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</si>
  <si>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</si>
  <si>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</si>
  <si>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</si>
  <si>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</si>
  <si>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</si>
  <si>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</si>
  <si>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</si>
  <si>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</si>
  <si>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</si>
  <si>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</si>
  <si>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</si>
  <si>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</si>
  <si>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</si>
  <si>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</si>
  <si>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</si>
  <si>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</si>
  <si>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</si>
  <si>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</si>
  <si>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</si>
  <si>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</si>
  <si>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</si>
  <si>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</si>
  <si>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</si>
  <si>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</si>
  <si>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</si>
  <si>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</si>
  <si>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</si>
  <si>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</si>
  <si>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</si>
  <si>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</si>
  <si>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</si>
  <si>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</si>
  <si>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</si>
  <si>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</si>
  <si>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</si>
  <si>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</si>
  <si>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</si>
  <si>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</si>
  <si>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</si>
  <si>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</si>
  <si>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</si>
  <si>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</si>
  <si>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</si>
  <si>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</si>
  <si>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</si>
  <si>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</si>
  <si>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</si>
  <si>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</si>
  <si>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</si>
  <si>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</si>
  <si>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</si>
  <si>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</si>
  <si>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</si>
  <si>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</si>
  <si>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</si>
  <si>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</si>
  <si>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</si>
  <si>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</si>
  <si>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</si>
  <si>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</si>
  <si>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</si>
  <si>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</si>
  <si>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</si>
  <si>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</si>
  <si>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</si>
  <si>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</si>
  <si>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</si>
  <si>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</si>
  <si>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</si>
  <si>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</si>
  <si>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</si>
  <si>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</si>
  <si>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</si>
  <si>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</si>
  <si>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</si>
  <si>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</si>
  <si>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</si>
  <si>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</si>
  <si>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</si>
  <si>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</si>
  <si>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</si>
  <si>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</si>
  <si>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</si>
  <si>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</si>
  <si>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</si>
  <si>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</si>
  <si>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</si>
  <si>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</si>
  <si>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</si>
  <si>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</si>
  <si>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</si>
  <si>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</si>
  <si>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</si>
  <si>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</si>
  <si>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</si>
  <si>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</si>
  <si>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</si>
  <si>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</si>
  <si>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</si>
  <si>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</si>
  <si>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</si>
  <si>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</si>
  <si>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</si>
  <si>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</si>
  <si>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</si>
  <si>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</si>
  <si>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</si>
  <si>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</si>
  <si>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</si>
  <si>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</si>
  <si>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</si>
  <si>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</si>
  <si>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</si>
  <si>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</si>
  <si>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</si>
  <si>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</si>
  <si>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</si>
  <si>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</si>
  <si>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</si>
  <si>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</si>
  <si>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</si>
  <si>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</si>
  <si>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</si>
  <si>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</si>
  <si>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</si>
  <si>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</si>
  <si>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</si>
  <si>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</si>
  <si>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</si>
  <si>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</si>
  <si>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</si>
  <si>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</si>
  <si>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</si>
  <si>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</si>
  <si>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</si>
  <si>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</si>
  <si>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</si>
  <si>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</si>
  <si>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</si>
  <si>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</si>
  <si>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</si>
  <si>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</si>
  <si>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</si>
  <si>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</si>
  <si>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</si>
  <si>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</si>
  <si>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</si>
  <si>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</si>
  <si>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</si>
  <si>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</si>
  <si>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</si>
  <si>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</si>
  <si>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</si>
  <si>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</si>
  <si>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</si>
  <si>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</si>
  <si>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</si>
  <si>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</si>
  <si>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</si>
  <si>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</si>
  <si>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</si>
  <si>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</si>
  <si>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</si>
  <si>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</si>
  <si>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</si>
  <si>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</si>
  <si>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</si>
  <si>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</si>
  <si>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</si>
  <si>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</si>
  <si>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</si>
  <si>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</si>
  <si>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</si>
  <si>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</si>
  <si>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</si>
  <si>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</si>
  <si>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</si>
  <si>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</si>
  <si>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</si>
  <si>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</si>
  <si>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</si>
  <si>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</si>
  <si>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</si>
  <si>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</si>
  <si>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</si>
  <si>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</si>
  <si>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</si>
  <si>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</si>
  <si>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</si>
  <si>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</si>
  <si>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</si>
  <si>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</si>
  <si>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</si>
  <si>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</si>
  <si>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</si>
  <si>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</si>
  <si>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</si>
  <si>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</si>
  <si>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</si>
  <si>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</si>
  <si>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</si>
  <si>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</si>
  <si>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</si>
  <si>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</si>
  <si>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</si>
  <si>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</si>
  <si>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</si>
  <si>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</si>
  <si>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</si>
  <si>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</si>
  <si>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</si>
  <si>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</si>
  <si>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</si>
  <si>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</si>
  <si>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</si>
  <si>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</si>
  <si>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</si>
  <si>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</si>
  <si>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</si>
  <si>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</si>
  <si>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</si>
  <si>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</si>
  <si>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</si>
  <si>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</si>
  <si>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</si>
  <si>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</si>
  <si>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</si>
  <si>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</si>
  <si>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</si>
  <si>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</si>
  <si>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</si>
  <si>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</si>
  <si>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</si>
  <si>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</si>
  <si>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</si>
  <si>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</si>
  <si>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</si>
  <si>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</si>
  <si>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</si>
  <si>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</si>
  <si>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</si>
  <si>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</si>
  <si>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</si>
  <si>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</si>
  <si>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</si>
  <si>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</si>
  <si>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</si>
  <si>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</si>
  <si>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</si>
  <si>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</si>
  <si>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</si>
  <si>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</si>
  <si>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</si>
  <si>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</si>
  <si>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</si>
  <si>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</si>
  <si>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</si>
  <si>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</si>
  <si>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</si>
  <si>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</si>
  <si>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</si>
  <si>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</si>
  <si>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</si>
  <si>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</si>
  <si>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</si>
  <si>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</si>
  <si>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</si>
  <si>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</si>
  <si>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</si>
  <si>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</si>
  <si>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</si>
  <si>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</si>
  <si>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</si>
  <si>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</si>
  <si>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</si>
  <si>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</si>
  <si>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</si>
  <si>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</si>
  <si>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</si>
  <si>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</si>
  <si>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</si>
  <si>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</si>
  <si>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</si>
  <si>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</si>
  <si>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</si>
  <si>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</si>
  <si>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</si>
  <si>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</si>
  <si>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</si>
  <si>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</si>
  <si>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</si>
  <si>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</si>
  <si>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</si>
  <si>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</si>
  <si>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</si>
  <si>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</si>
  <si>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</si>
  <si>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</si>
  <si>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</si>
  <si>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</si>
  <si>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</si>
  <si>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</si>
  <si>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</si>
  <si>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</si>
  <si>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</si>
  <si>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</si>
  <si>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</si>
  <si>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</si>
  <si>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</si>
  <si>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</si>
  <si>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</si>
  <si>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</si>
  <si>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</si>
  <si>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</si>
  <si>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</si>
  <si>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</si>
  <si>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</si>
  <si>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</si>
  <si>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</si>
  <si>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</si>
  <si>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</si>
  <si>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</si>
  <si>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</si>
  <si>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</si>
  <si>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</si>
  <si>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</si>
  <si>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</si>
  <si>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</si>
  <si>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</si>
  <si>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</si>
  <si>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</si>
  <si>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</si>
  <si>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</si>
  <si>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</si>
  <si>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</si>
  <si>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</si>
  <si>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</si>
  <si>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</si>
  <si>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</si>
  <si>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</si>
  <si>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</si>
  <si>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</si>
  <si>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</si>
  <si>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</si>
  <si>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</si>
  <si>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</si>
  <si>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</si>
  <si>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</si>
  <si>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</si>
  <si>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</si>
  <si>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</si>
  <si>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</si>
  <si>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</si>
  <si>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</si>
  <si>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</si>
  <si>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</si>
  <si>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</si>
  <si>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</si>
  <si>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</si>
  <si>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</si>
  <si>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</si>
  <si>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</si>
  <si>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</si>
  <si>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</si>
  <si>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</si>
  <si>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</si>
  <si>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</si>
  <si>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</si>
  <si>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</si>
  <si>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</si>
  <si>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</si>
  <si>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</si>
  <si>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</si>
  <si>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</si>
  <si>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</si>
  <si>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</si>
  <si>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</si>
  <si>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</si>
  <si>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</si>
  <si>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</si>
  <si>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</si>
  <si>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</si>
  <si>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</si>
  <si>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</si>
  <si>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</si>
  <si>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</si>
  <si>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</si>
  <si>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</si>
  <si>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</si>
  <si>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</si>
  <si>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</si>
  <si>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</si>
  <si>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</si>
  <si>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</si>
  <si>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</si>
  <si>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</si>
  <si>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</si>
  <si>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</si>
  <si>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</si>
  <si>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</si>
  <si>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</si>
  <si>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</si>
  <si>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</si>
  <si>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</si>
  <si>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</si>
  <si>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</si>
  <si>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</si>
  <si>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</si>
  <si>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</si>
  <si>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</si>
  <si>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</si>
  <si>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</si>
  <si>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</si>
  <si>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</si>
  <si>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</si>
  <si>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</si>
  <si>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</si>
  <si>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</si>
  <si>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</si>
  <si>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</si>
  <si>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</si>
  <si>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</si>
  <si>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</si>
  <si>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</si>
  <si>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</si>
  <si>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</si>
  <si>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</si>
  <si>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</si>
  <si>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</si>
  <si>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</si>
  <si>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</si>
  <si>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</si>
  <si>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</si>
  <si>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</si>
  <si>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</si>
  <si>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</si>
  <si>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</si>
  <si>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</si>
  <si>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</si>
  <si>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</si>
  <si>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</si>
  <si>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</si>
  <si>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</si>
  <si>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</si>
  <si>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</si>
  <si>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</si>
  <si>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</si>
  <si>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</si>
  <si>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</si>
  <si>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</si>
  <si>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</si>
  <si>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</si>
  <si>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</si>
  <si>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</si>
  <si>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</si>
  <si>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</si>
  <si>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</si>
  <si>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</si>
  <si>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</si>
  <si>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</si>
  <si>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</si>
  <si>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</si>
  <si>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</si>
  <si>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</si>
  <si>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</si>
  <si>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</si>
  <si>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</si>
  <si>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</si>
  <si>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</si>
  <si>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</si>
  <si>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</si>
  <si>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</si>
  <si>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</si>
  <si>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</si>
  <si>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</si>
  <si>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</si>
  <si>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</si>
  <si>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</si>
  <si>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</si>
  <si>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</si>
  <si>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</si>
  <si>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</si>
  <si>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</si>
  <si>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</si>
  <si>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</si>
  <si>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</si>
  <si>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</si>
  <si>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</si>
  <si>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</si>
  <si>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</si>
  <si>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</si>
  <si>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</si>
  <si>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</si>
  <si>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</si>
  <si>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</si>
  <si>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</si>
  <si>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</si>
  <si>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</si>
  <si>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</si>
  <si>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</si>
  <si>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</si>
  <si>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</si>
  <si>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</si>
  <si>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</si>
  <si>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</si>
  <si>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</si>
  <si>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</si>
  <si>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</si>
  <si>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</si>
  <si>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</si>
  <si>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</si>
  <si>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</si>
  <si>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</si>
  <si>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</si>
  <si>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</si>
  <si>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</si>
  <si>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</si>
  <si>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</si>
  <si>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</si>
  <si>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</si>
  <si>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</si>
  <si>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</si>
  <si>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</si>
  <si>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</si>
  <si>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</si>
  <si>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</si>
  <si>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</si>
  <si>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</si>
  <si>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</si>
  <si>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</si>
  <si>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</si>
  <si>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</si>
  <si>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</si>
  <si>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</si>
  <si>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</si>
  <si>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</si>
  <si>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</si>
  <si>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</si>
  <si>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</si>
  <si>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</si>
  <si>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</si>
  <si>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</si>
  <si>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</si>
  <si>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</si>
  <si>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</si>
  <si>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</si>
  <si>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</si>
  <si>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</si>
  <si>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</si>
  <si>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</si>
  <si>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</si>
  <si>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</si>
  <si>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</si>
  <si>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</si>
  <si>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</si>
  <si>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</si>
  <si>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</si>
  <si>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</si>
  <si>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</si>
  <si>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</si>
  <si>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</si>
  <si>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</si>
  <si>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</si>
  <si>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</si>
  <si>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</si>
  <si>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</si>
  <si>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</si>
  <si>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</si>
  <si>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</si>
  <si>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</si>
  <si>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</si>
  <si>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</si>
  <si>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</si>
  <si>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</si>
  <si>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</si>
  <si>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</si>
  <si>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</si>
  <si>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</si>
  <si>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</si>
  <si>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</si>
  <si>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</si>
  <si>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</si>
  <si>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</si>
  <si>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</si>
  <si>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</si>
  <si>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</si>
  <si>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</si>
  <si>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</si>
  <si>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</si>
  <si>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</si>
  <si>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</si>
  <si>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</si>
  <si>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</si>
  <si>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</si>
  <si>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</si>
  <si>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</si>
  <si>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</si>
  <si>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</si>
  <si>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</si>
  <si>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</si>
  <si>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</si>
  <si>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</si>
  <si>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</si>
  <si>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</si>
  <si>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</si>
  <si>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</si>
  <si>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</si>
  <si>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</si>
  <si>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</si>
  <si>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</si>
  <si>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</si>
  <si>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</si>
  <si>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</si>
  <si>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</si>
  <si>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</si>
  <si>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</si>
  <si>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</si>
  <si>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</si>
  <si>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</si>
  <si>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</si>
  <si>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</si>
  <si>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</si>
  <si>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</si>
  <si>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</si>
  <si>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</si>
  <si>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</si>
  <si>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</si>
  <si>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</si>
  <si>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</si>
  <si>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</si>
  <si>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</si>
  <si>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</si>
  <si>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</si>
  <si>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</si>
  <si>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</si>
  <si>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</si>
  <si>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</si>
  <si>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</si>
  <si>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</si>
  <si>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</si>
  <si>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</si>
  <si>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</si>
  <si>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</si>
  <si>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</si>
  <si>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</si>
  <si>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</si>
  <si>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</si>
  <si>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</si>
  <si>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</si>
  <si>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</si>
  <si>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</si>
  <si>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</si>
  <si>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</si>
  <si>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</si>
  <si>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</si>
  <si>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</si>
  <si>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</si>
  <si>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</si>
  <si>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</si>
  <si>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</si>
  <si>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</si>
  <si>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</si>
  <si>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</si>
  <si>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</si>
  <si>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</si>
  <si>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</si>
  <si>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</si>
  <si>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</si>
  <si>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</si>
  <si>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</si>
  <si>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</si>
  <si>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</si>
  <si>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</si>
  <si>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</si>
  <si>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</si>
  <si>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</si>
  <si>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</si>
  <si>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</si>
  <si>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</si>
  <si>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</si>
  <si>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</si>
  <si>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</si>
  <si>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</si>
  <si>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</si>
  <si>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</si>
  <si>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</si>
  <si>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</si>
  <si>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</si>
  <si>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</si>
  <si>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</si>
  <si>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</si>
  <si>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</si>
  <si>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</si>
  <si>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</si>
  <si>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</si>
  <si>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</si>
  <si>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</si>
  <si>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</si>
  <si>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</si>
  <si>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</si>
  <si>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</si>
  <si>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</si>
  <si>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</si>
  <si>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</si>
  <si>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</si>
  <si>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</si>
  <si>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</si>
  <si>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</si>
  <si>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</si>
  <si>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</si>
  <si>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</si>
  <si>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</si>
  <si>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</si>
  <si>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</si>
  <si>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</si>
  <si>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</si>
  <si>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</si>
  <si>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</si>
  <si>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</si>
  <si>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</si>
  <si>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</si>
  <si>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</si>
  <si>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</si>
  <si>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</si>
  <si>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</si>
  <si>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</si>
  <si>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</si>
  <si>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</si>
  <si>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</si>
  <si>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</si>
  <si>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</si>
  <si>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</si>
  <si>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</si>
  <si>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</si>
  <si>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</si>
  <si>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</si>
  <si>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</si>
  <si>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</si>
  <si>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</si>
  <si>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</si>
  <si>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</si>
  <si>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</si>
  <si>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</si>
  <si>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</si>
  <si>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</si>
  <si>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</si>
  <si>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</si>
  <si>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</si>
  <si>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</si>
  <si>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</si>
  <si>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</si>
  <si>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</si>
  <si>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</si>
  <si>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</si>
  <si>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</si>
  <si>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</si>
  <si>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</si>
  <si>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</si>
  <si>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</si>
  <si>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</si>
  <si>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</si>
  <si>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</si>
  <si>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</si>
  <si>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</si>
  <si>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</si>
  <si>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</si>
  <si>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</si>
  <si>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</si>
  <si>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</si>
  <si>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</si>
  <si>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</si>
  <si>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</si>
  <si>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</si>
  <si>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</si>
  <si>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</si>
  <si>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</si>
  <si>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</si>
  <si>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</si>
  <si>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</si>
  <si>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</si>
  <si>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</si>
  <si>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</si>
  <si>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</si>
  <si>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</si>
  <si>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</si>
  <si>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</si>
  <si>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</si>
  <si>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</si>
  <si>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</si>
  <si>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</si>
  <si>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</si>
  <si>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</si>
  <si>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</si>
  <si>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</si>
  <si>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</si>
  <si>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</si>
  <si>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</si>
  <si>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</si>
  <si>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</si>
  <si>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</si>
  <si>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</si>
  <si>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</si>
  <si>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</si>
  <si>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</si>
  <si>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</si>
  <si>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</si>
  <si>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</si>
  <si>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</si>
  <si>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</si>
  <si>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</si>
  <si>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</si>
  <si>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</si>
  <si>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</si>
  <si>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</si>
  <si>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</si>
  <si>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</si>
  <si>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</si>
  <si>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</si>
  <si>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</si>
  <si>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</si>
  <si>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</si>
  <si>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</si>
  <si>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</si>
  <si>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</si>
  <si>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</si>
  <si>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</si>
  <si>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</si>
  <si>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</si>
  <si>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</si>
  <si>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</si>
  <si>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</si>
  <si>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</si>
  <si>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</si>
  <si>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</si>
  <si>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</si>
  <si>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</si>
  <si>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</si>
  <si>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</si>
  <si>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</si>
  <si>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</si>
  <si>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</si>
  <si>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</si>
  <si>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</si>
  <si>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</si>
  <si>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</si>
  <si>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</si>
  <si>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</si>
  <si>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</si>
  <si>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</si>
  <si>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</si>
  <si>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</si>
  <si>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</si>
  <si>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</si>
  <si>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</si>
  <si>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</si>
  <si>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</si>
  <si>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</si>
  <si>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</si>
  <si>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</si>
  <si>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</si>
  <si>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</si>
  <si>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</si>
  <si>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</si>
  <si>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</si>
  <si>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</si>
  <si>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</si>
  <si>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</si>
  <si>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</si>
  <si>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</si>
  <si>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</si>
  <si>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</si>
  <si>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</si>
  <si>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</si>
  <si>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</si>
  <si>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</si>
  <si>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</si>
  <si>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</si>
  <si>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</si>
  <si>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</si>
  <si>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</si>
  <si>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</si>
  <si>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</si>
  <si>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</si>
  <si>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</si>
  <si>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</si>
  <si>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</si>
  <si>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</si>
  <si>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</si>
  <si>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</si>
  <si>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</si>
  <si>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</si>
  <si>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</si>
  <si>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</si>
  <si>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</si>
  <si>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</si>
  <si>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</si>
  <si>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</si>
  <si>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</si>
  <si>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</si>
  <si>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</si>
  <si>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</si>
  <si>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</si>
  <si>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</si>
  <si>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</si>
  <si>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</si>
  <si>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</si>
  <si>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</si>
  <si>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</si>
  <si>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</si>
  <si>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</si>
  <si>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</si>
  <si>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</si>
  <si>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</si>
  <si>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</si>
  <si>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</si>
  <si>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</si>
  <si>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</si>
  <si>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</si>
  <si>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</si>
  <si>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</si>
  <si>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</si>
  <si>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</si>
  <si>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</si>
  <si>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</si>
  <si>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</si>
  <si>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</si>
  <si>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</si>
  <si>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</si>
  <si>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</si>
  <si>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</si>
  <si>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</si>
  <si>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</si>
  <si>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</si>
  <si>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</si>
  <si>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</si>
  <si>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</si>
  <si>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</si>
  <si>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</si>
  <si>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</si>
  <si>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</si>
  <si>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</si>
  <si>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</si>
  <si>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</si>
  <si>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</si>
  <si>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</si>
  <si>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</si>
  <si>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</si>
  <si>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</si>
  <si>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</si>
  <si>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</si>
  <si>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</si>
  <si>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</si>
  <si>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</si>
  <si>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</si>
  <si>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</si>
  <si>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</si>
  <si>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</si>
  <si>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</si>
  <si>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</si>
  <si>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</si>
  <si>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</si>
  <si>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</si>
  <si>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</si>
  <si>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</si>
  <si>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</si>
  <si>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</si>
  <si>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</si>
  <si>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</si>
  <si>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</si>
  <si>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</si>
  <si>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</si>
  <si>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</si>
  <si>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</si>
  <si>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</si>
  <si>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</si>
  <si>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</si>
  <si>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</si>
  <si>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</si>
  <si>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</si>
  <si>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</si>
  <si>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</si>
  <si>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</si>
  <si>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</si>
  <si>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</si>
  <si>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</si>
  <si>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</si>
  <si>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</si>
  <si>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</si>
  <si>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</si>
  <si>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</si>
  <si>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</si>
  <si>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</si>
  <si>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</si>
  <si>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</si>
  <si>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</si>
  <si>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</si>
  <si>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</si>
  <si>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</si>
  <si>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</si>
  <si>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</si>
  <si>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</si>
  <si>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</si>
  <si>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</si>
  <si>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</si>
  <si>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</si>
  <si>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</si>
  <si>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</si>
  <si>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</si>
  <si>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</si>
  <si>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</si>
  <si>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</si>
  <si>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</si>
  <si>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</si>
  <si>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</si>
  <si>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</si>
  <si>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</si>
  <si>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</si>
  <si>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</si>
  <si>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</si>
  <si>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</si>
  <si>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</si>
  <si>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</si>
  <si>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</si>
  <si>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</si>
  <si>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</si>
  <si>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</si>
  <si>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</si>
  <si>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</si>
  <si>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</si>
  <si>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</si>
  <si>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</si>
  <si>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</si>
  <si>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</si>
  <si>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</si>
  <si>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</si>
  <si>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</si>
  <si>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</si>
  <si>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</si>
  <si>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</si>
  <si>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</si>
  <si>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</si>
  <si>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</si>
  <si>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</si>
  <si>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</si>
  <si>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</si>
  <si>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</si>
  <si>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</si>
  <si>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</si>
  <si>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</si>
  <si>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</si>
  <si>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</si>
  <si>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</si>
  <si>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</si>
  <si>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</si>
  <si>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</si>
  <si>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</si>
  <si>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</si>
  <si>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</si>
  <si>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</si>
  <si>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</si>
  <si>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</si>
  <si>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</si>
  <si>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</si>
  <si>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</si>
  <si>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</si>
  <si>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</si>
  <si>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</si>
  <si>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</si>
  <si>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</si>
  <si>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</si>
  <si>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</si>
  <si>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</si>
  <si>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</si>
  <si>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</si>
  <si>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</si>
  <si>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</si>
  <si>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</si>
  <si>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</si>
  <si>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</si>
  <si>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</si>
  <si>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</si>
  <si>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</si>
  <si>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</si>
  <si>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</si>
  <si>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</si>
  <si>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</si>
  <si>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</si>
  <si>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</si>
  <si>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</si>
  <si>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</si>
  <si>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</si>
  <si>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</si>
  <si>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</si>
  <si>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</si>
  <si>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</si>
  <si>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</si>
  <si>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</si>
  <si>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</si>
  <si>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</si>
  <si>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</si>
  <si>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</si>
  <si>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</si>
  <si>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</si>
  <si>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</si>
  <si>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</si>
  <si>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</si>
  <si>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</si>
  <si>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</si>
  <si>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</si>
  <si>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</si>
  <si>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</si>
  <si>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</si>
  <si>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</si>
  <si>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</si>
  <si>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</si>
  <si>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</si>
  <si>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</si>
  <si>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</si>
  <si>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</si>
  <si>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</si>
  <si>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</si>
  <si>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</si>
  <si>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</si>
  <si>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</si>
  <si>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</si>
  <si>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</si>
  <si>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</si>
  <si>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</si>
  <si>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</si>
  <si>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</si>
  <si>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</si>
  <si>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</si>
  <si>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</si>
  <si>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</si>
  <si>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</si>
  <si>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</si>
  <si>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</si>
  <si>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</si>
  <si>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</si>
  <si>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</si>
  <si>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</si>
  <si>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</si>
  <si>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</si>
  <si>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</si>
  <si>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</si>
  <si>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</si>
  <si>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</si>
  <si>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</si>
  <si>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</si>
  <si>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</si>
  <si>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</si>
  <si>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</si>
  <si>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</si>
  <si>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</si>
  <si>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</si>
  <si>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</si>
  <si>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</si>
  <si>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</si>
  <si>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</si>
  <si>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</si>
  <si>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</si>
  <si>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</si>
  <si>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</si>
  <si>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</si>
  <si>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</si>
  <si>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</si>
  <si>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</si>
  <si>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</si>
  <si>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</si>
  <si>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</si>
  <si>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</si>
  <si>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</si>
  <si>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</si>
  <si>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</si>
  <si>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</si>
  <si>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</si>
  <si>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</si>
  <si>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</si>
  <si>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</si>
  <si>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</si>
  <si>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</si>
  <si>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</si>
  <si>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</si>
  <si>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</si>
  <si>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</si>
  <si>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</si>
  <si>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</si>
  <si>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</si>
  <si>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</si>
  <si>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</si>
  <si>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</si>
  <si>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</si>
  <si>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</si>
  <si>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</si>
  <si>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</si>
  <si>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</si>
  <si>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</si>
  <si>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</si>
  <si>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</si>
  <si>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</si>
  <si>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</si>
  <si>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</si>
  <si>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</si>
  <si>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</si>
  <si>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</si>
  <si>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</si>
  <si>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</si>
  <si>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</si>
  <si>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</si>
  <si>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</si>
  <si>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</si>
  <si>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</si>
  <si>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</si>
  <si>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</si>
  <si>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</si>
  <si>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</si>
  <si>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</si>
  <si>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</si>
  <si>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</si>
  <si>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</si>
  <si>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</si>
  <si>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</si>
  <si>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</si>
  <si>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</si>
  <si>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</si>
  <si>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</si>
  <si>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</si>
  <si>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</si>
  <si>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</si>
  <si>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</si>
  <si>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</si>
  <si>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</si>
  <si>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</si>
  <si>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</si>
  <si>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</si>
  <si>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</si>
  <si>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</si>
  <si>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</si>
  <si>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</si>
  <si>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</si>
  <si>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</si>
  <si>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</si>
  <si>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</si>
  <si>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</si>
  <si>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</si>
  <si>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</si>
  <si>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</si>
  <si>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</si>
  <si>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</si>
  <si>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</si>
  <si>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</si>
  <si>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</si>
  <si>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</si>
  <si>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</si>
  <si>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</si>
  <si>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</si>
  <si>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</si>
  <si>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</si>
  <si>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</si>
  <si>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</si>
  <si>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</si>
  <si>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</si>
  <si>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</si>
  <si>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</si>
  <si>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</si>
  <si>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</si>
  <si>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</si>
  <si>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</si>
  <si>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</si>
  <si>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</si>
  <si>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</si>
  <si>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</si>
  <si>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</si>
  <si>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</si>
  <si>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</si>
  <si>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</si>
  <si>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</si>
  <si>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</si>
  <si>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</si>
  <si>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</si>
  <si>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</si>
  <si>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</si>
  <si>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</si>
  <si>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</si>
  <si>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</si>
  <si>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</si>
  <si>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</si>
  <si>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</si>
  <si>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</si>
  <si>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</si>
  <si>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</si>
  <si>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</si>
  <si>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</si>
  <si>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</si>
  <si>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</si>
  <si>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</si>
  <si>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</si>
  <si>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</si>
  <si>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</si>
  <si>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</si>
  <si>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</si>
  <si>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</si>
  <si>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</si>
  <si>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</si>
  <si>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</si>
  <si>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</si>
  <si>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</si>
  <si>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</si>
  <si>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</si>
  <si>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</si>
  <si>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</si>
  <si>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</si>
  <si>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</si>
  <si>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</si>
  <si>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</si>
  <si>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</si>
  <si>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</si>
  <si>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</si>
  <si>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</si>
  <si>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</si>
  <si>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</si>
  <si>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</si>
  <si>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</si>
  <si>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</si>
  <si>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</si>
  <si>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</si>
  <si>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</si>
  <si>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</si>
  <si>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</si>
  <si>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</si>
  <si>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</si>
  <si>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</si>
  <si>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</si>
  <si>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</si>
  <si>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</si>
  <si>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</si>
  <si>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</si>
  <si>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</si>
  <si>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</si>
  <si>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</si>
  <si>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</si>
  <si>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</si>
  <si>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</si>
  <si>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</si>
  <si>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</si>
  <si>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</si>
  <si>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</si>
  <si>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</si>
  <si>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</si>
  <si>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</si>
  <si>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</si>
  <si>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</si>
  <si>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</si>
  <si>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</si>
  <si>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</si>
  <si>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</si>
  <si>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</si>
  <si>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</si>
  <si>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</si>
  <si>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</si>
  <si>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</si>
  <si>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</si>
  <si>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</si>
  <si>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</si>
  <si>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</si>
  <si>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</si>
  <si>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</si>
  <si>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</si>
  <si>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</si>
  <si>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</si>
  <si>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</si>
  <si>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</si>
  <si>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</si>
  <si>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</si>
  <si>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</si>
  <si>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</si>
  <si>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</si>
  <si>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</si>
  <si>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</si>
  <si>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</si>
  <si>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</si>
  <si>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</si>
  <si>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</si>
  <si>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</si>
  <si>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</si>
  <si>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</si>
  <si>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</si>
  <si>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</si>
  <si>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</si>
  <si>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</si>
  <si>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</si>
  <si>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</si>
  <si>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</si>
  <si>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</si>
  <si>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</si>
  <si>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</si>
  <si>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</si>
  <si>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</si>
  <si>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</si>
  <si>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</si>
  <si>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</si>
  <si>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</si>
  <si>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</si>
  <si>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</si>
  <si>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</si>
  <si>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</si>
  <si>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</si>
  <si>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</si>
  <si>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</si>
  <si>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</si>
  <si>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</si>
  <si>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</si>
  <si>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</si>
  <si>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</si>
  <si>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</si>
  <si>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</si>
  <si>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</si>
  <si>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</si>
  <si>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</si>
  <si>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</si>
  <si>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</si>
  <si>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</si>
  <si>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</si>
  <si>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</si>
  <si>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</si>
  <si>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</si>
  <si>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</si>
  <si>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</si>
  <si>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</si>
  <si>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</si>
  <si>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</si>
  <si>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</si>
  <si>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</si>
  <si>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</si>
  <si>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</si>
  <si>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</si>
  <si>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</si>
  <si>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</si>
  <si>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</si>
  <si>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</si>
  <si>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</si>
  <si>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</si>
  <si>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</si>
  <si>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</si>
  <si>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</si>
  <si>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</si>
  <si>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</si>
  <si>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</si>
  <si>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</si>
  <si>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</si>
  <si>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</si>
  <si>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</si>
  <si>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</si>
  <si>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</si>
  <si>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</si>
  <si>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</si>
  <si>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</si>
  <si>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</si>
  <si>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</si>
  <si>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</si>
  <si>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</si>
  <si>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</si>
  <si>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</si>
  <si>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</si>
  <si>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</si>
  <si>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</si>
  <si>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</si>
  <si>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</si>
  <si>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</si>
  <si>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</si>
  <si>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</si>
  <si>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</si>
  <si>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</si>
  <si>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</si>
  <si>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</si>
  <si>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</si>
  <si>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</si>
  <si>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</si>
  <si>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</si>
  <si>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</si>
  <si>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</si>
  <si>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</si>
  <si>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</si>
  <si>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</si>
  <si>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</si>
  <si>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</si>
  <si>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</si>
  <si>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</si>
  <si>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</si>
  <si>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</si>
  <si>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</si>
  <si>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</si>
  <si>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</si>
  <si>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</si>
  <si>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</si>
  <si>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</si>
  <si>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</si>
  <si>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</si>
  <si>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</si>
  <si>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</si>
  <si>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</si>
  <si>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</si>
  <si>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</si>
  <si>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</si>
  <si>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</si>
  <si>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</si>
  <si>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</si>
  <si>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</si>
  <si>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</si>
  <si>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</si>
  <si>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</si>
  <si>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</si>
  <si>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</si>
  <si>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</si>
  <si>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</si>
  <si>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</si>
  <si>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</si>
  <si>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</si>
  <si>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</si>
  <si>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</si>
  <si>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</si>
  <si>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</si>
  <si>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</si>
  <si>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</si>
  <si>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</si>
  <si>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</si>
  <si>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</si>
  <si>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</si>
  <si>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</si>
  <si>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</si>
  <si>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</si>
  <si>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</si>
  <si>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</si>
  <si>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</si>
  <si>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</si>
  <si>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</si>
  <si>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</si>
  <si>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</si>
  <si>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</si>
  <si>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</si>
  <si>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</si>
  <si>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</si>
  <si>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</si>
  <si>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</si>
  <si>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</si>
  <si>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</si>
  <si>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</si>
  <si>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</si>
  <si>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</si>
  <si>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</si>
  <si>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</si>
  <si>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</si>
  <si>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</si>
  <si>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</si>
  <si>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</si>
  <si>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</si>
  <si>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</si>
  <si>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</si>
  <si>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</si>
  <si>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</si>
  <si>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</si>
  <si>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</si>
  <si>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</si>
  <si>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</si>
  <si>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</si>
  <si>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</si>
  <si>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</si>
  <si>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</si>
  <si>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</si>
  <si>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</si>
  <si>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</si>
  <si>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</si>
  <si>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</si>
  <si>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</si>
  <si>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</si>
  <si>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</si>
  <si>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</si>
  <si>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</si>
  <si>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</si>
  <si>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</si>
  <si>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</si>
  <si>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</si>
  <si>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</si>
  <si>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</si>
  <si>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</si>
  <si>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</si>
  <si>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</si>
  <si>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</si>
  <si>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</si>
  <si>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</si>
  <si>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</si>
  <si>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</si>
  <si>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</si>
  <si>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</si>
  <si>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</si>
  <si>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</si>
  <si>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</si>
  <si>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</si>
  <si>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</si>
  <si>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</si>
  <si>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</si>
  <si>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</si>
  <si>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</si>
  <si>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</si>
  <si>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</si>
  <si>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</si>
  <si>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</si>
  <si>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</si>
  <si>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</si>
  <si>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</si>
  <si>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</si>
  <si>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</si>
  <si>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</si>
  <si>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</si>
  <si>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</si>
  <si>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</si>
  <si>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</si>
  <si>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</si>
  <si>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</si>
  <si>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</si>
  <si>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</si>
  <si>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</si>
  <si>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</si>
  <si>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</si>
  <si>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</si>
  <si>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</si>
  <si>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</si>
  <si>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</si>
  <si>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</si>
  <si>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</si>
  <si>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</si>
  <si>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</si>
  <si>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</si>
  <si>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</si>
  <si>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</si>
  <si>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</si>
  <si>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</si>
  <si>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</si>
  <si>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</si>
  <si>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</si>
  <si>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</si>
  <si>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</si>
  <si>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</si>
  <si>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</si>
  <si>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</si>
  <si>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</si>
  <si>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</si>
  <si>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</si>
  <si>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</si>
  <si>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</si>
  <si>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</si>
  <si>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</si>
  <si>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</si>
  <si>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</si>
  <si>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</si>
  <si>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</si>
  <si>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</si>
  <si>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</si>
  <si>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</si>
  <si>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</si>
  <si>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</si>
  <si>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</si>
  <si>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</si>
  <si>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</si>
  <si>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</si>
  <si>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</si>
  <si>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</si>
  <si>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</si>
  <si>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</si>
  <si>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</si>
  <si>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</si>
  <si>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</si>
  <si>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</si>
  <si>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</si>
  <si>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</si>
  <si>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</si>
  <si>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</si>
  <si>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</si>
  <si>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</si>
  <si>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</si>
  <si>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</si>
  <si>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</si>
  <si>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</si>
  <si>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</si>
  <si>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</si>
  <si>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</si>
  <si>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</si>
  <si>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</si>
  <si>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</si>
  <si>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</si>
  <si>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</si>
  <si>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</si>
  <si>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</si>
  <si>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</si>
  <si>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</si>
  <si>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</si>
  <si>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</si>
  <si>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</si>
  <si>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</si>
  <si>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</si>
  <si>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</si>
  <si>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</si>
  <si>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</si>
  <si>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</si>
  <si>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</si>
  <si>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</si>
  <si>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</si>
  <si>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</si>
  <si>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</si>
  <si>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</si>
  <si>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</si>
  <si>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</si>
  <si>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</si>
  <si>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</si>
  <si>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</si>
  <si>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</si>
  <si>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</si>
  <si>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</si>
  <si>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</si>
  <si>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</si>
  <si>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</si>
  <si>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</si>
  <si>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</si>
  <si>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</si>
  <si>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</si>
  <si>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</si>
  <si>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</si>
  <si>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</si>
  <si>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</si>
  <si>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</si>
  <si>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</si>
  <si>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</si>
  <si>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</si>
  <si>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</si>
  <si>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</si>
  <si>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</si>
  <si>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</si>
  <si>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</si>
  <si>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</si>
  <si>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</si>
  <si>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</si>
  <si>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</si>
  <si>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</si>
  <si>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</si>
  <si>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</si>
  <si>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</si>
  <si>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</si>
  <si>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</si>
  <si>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</si>
  <si>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</si>
  <si>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</si>
  <si>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</si>
  <si>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</si>
  <si>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</si>
  <si>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</si>
  <si>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</si>
  <si>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</si>
  <si>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</si>
  <si>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</si>
  <si>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</si>
  <si>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</si>
  <si>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</si>
  <si>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</si>
  <si>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</si>
  <si>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</si>
  <si>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</si>
  <si>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</si>
  <si>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</si>
  <si>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</si>
  <si>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</si>
  <si>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</si>
  <si>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</si>
  <si>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</si>
  <si>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</si>
  <si>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</si>
  <si>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</si>
  <si>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</si>
  <si>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</si>
  <si>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</si>
  <si>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</si>
  <si>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</si>
  <si>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</si>
  <si>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</si>
  <si>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</si>
  <si>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</si>
  <si>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</si>
  <si>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</si>
  <si>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</si>
  <si>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</si>
  <si>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</si>
  <si>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</si>
  <si>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</si>
  <si>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</si>
  <si>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</si>
  <si>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</si>
  <si>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</si>
  <si>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</si>
  <si>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</si>
  <si>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</si>
  <si>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</si>
  <si>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</si>
  <si>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</si>
  <si>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</si>
  <si>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</si>
  <si>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</si>
  <si>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</si>
  <si>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</si>
  <si>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</si>
  <si>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</si>
  <si>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</si>
  <si>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</si>
  <si>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</si>
  <si>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</si>
  <si>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</si>
  <si>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</si>
  <si>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</si>
  <si>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</si>
  <si>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</si>
  <si>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</si>
  <si>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</si>
  <si>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</si>
  <si>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</si>
  <si>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</si>
  <si>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</si>
  <si>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</si>
  <si>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</si>
  <si>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</si>
  <si>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</si>
  <si>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</si>
  <si>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</si>
  <si>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</si>
  <si>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</si>
  <si>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</si>
  <si>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</si>
  <si>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</si>
  <si>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</si>
  <si>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</si>
  <si>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</si>
  <si>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</si>
  <si>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</si>
  <si>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</si>
  <si>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</si>
  <si>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</si>
  <si>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</si>
  <si>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</si>
  <si>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</si>
  <si>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</si>
  <si>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</si>
  <si>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</si>
  <si>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</si>
  <si>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</si>
  <si>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</si>
  <si>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</si>
  <si>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</si>
  <si>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</si>
  <si>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</si>
  <si>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</si>
  <si>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</si>
  <si>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</si>
  <si>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</si>
  <si>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</si>
  <si>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</si>
  <si>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</si>
  <si>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</si>
  <si>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</si>
  <si>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</si>
  <si>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</si>
  <si>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</si>
  <si>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</si>
  <si>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</si>
  <si>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</si>
  <si>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</si>
  <si>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</si>
  <si>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</si>
  <si>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</si>
  <si>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</si>
  <si>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</si>
  <si>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</si>
  <si>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</si>
  <si>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</si>
  <si>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</si>
  <si>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</si>
  <si>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</si>
  <si>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</si>
  <si>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</si>
  <si>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</si>
  <si>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</si>
  <si>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</si>
  <si>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</si>
  <si>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</si>
  <si>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</si>
  <si>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</si>
  <si>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</si>
  <si>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</si>
  <si>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</si>
  <si>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</si>
  <si>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</si>
  <si>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</si>
  <si>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</si>
  <si>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</si>
  <si>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</si>
  <si>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</si>
  <si>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</si>
  <si>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</si>
  <si>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</si>
  <si>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</si>
  <si>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</si>
  <si>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</si>
  <si>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</si>
  <si>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</si>
  <si>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</si>
  <si>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</si>
  <si>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</si>
  <si>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</si>
  <si>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</si>
  <si>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</si>
  <si>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</si>
  <si>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</si>
  <si>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</si>
  <si>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</si>
  <si>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</si>
  <si>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</si>
  <si>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</si>
  <si>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</si>
  <si>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</si>
  <si>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</si>
  <si>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</si>
  <si>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</si>
  <si>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</si>
  <si>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</si>
  <si>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</si>
  <si>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</si>
  <si>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</si>
  <si>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</si>
  <si>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</si>
  <si>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</si>
  <si>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</si>
  <si>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</si>
  <si>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</si>
  <si>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</si>
  <si>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</si>
  <si>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</si>
  <si>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</si>
  <si>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</si>
  <si>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</si>
  <si>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</si>
  <si>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</si>
  <si>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</si>
  <si>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</si>
  <si>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</si>
  <si>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</si>
  <si>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</si>
  <si>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</si>
  <si>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</si>
  <si>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</si>
  <si>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</si>
  <si>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</si>
  <si>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</si>
  <si>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</si>
  <si>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</si>
  <si>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</si>
  <si>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</si>
  <si>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</si>
  <si>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</si>
  <si>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</si>
  <si>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</si>
  <si>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</si>
  <si>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</si>
  <si>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</si>
  <si>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</si>
  <si>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</si>
  <si>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</si>
  <si>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</si>
  <si>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</si>
  <si>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</si>
  <si>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</si>
  <si>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</si>
  <si>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</si>
  <si>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</si>
  <si>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</si>
  <si>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</si>
  <si>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</si>
  <si>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</si>
  <si>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</si>
  <si>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</si>
  <si>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</si>
  <si>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</si>
  <si>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</si>
  <si>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</si>
  <si>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</si>
  <si>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</si>
  <si>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</si>
  <si>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</si>
  <si>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</si>
  <si>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</si>
  <si>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</si>
  <si>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</si>
  <si>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</si>
  <si>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</si>
  <si>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</si>
  <si>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</si>
  <si>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</si>
  <si>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</si>
  <si>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</si>
  <si>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</si>
  <si>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</si>
  <si>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</si>
  <si>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</si>
  <si>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</si>
  <si>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</si>
  <si>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</si>
  <si>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</si>
  <si>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</si>
  <si>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</si>
  <si>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</si>
  <si>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</si>
  <si>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</si>
  <si>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</si>
  <si>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</si>
  <si>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</si>
  <si>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</si>
  <si>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</si>
  <si>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</si>
  <si>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</si>
  <si>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</si>
  <si>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</si>
  <si>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</si>
  <si>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</si>
  <si>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</si>
  <si>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</si>
  <si>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</si>
  <si>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</si>
  <si>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</si>
  <si>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</si>
  <si>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</si>
  <si>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</si>
  <si>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</si>
  <si>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</si>
  <si>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</si>
  <si>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</si>
  <si>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</si>
  <si>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</si>
  <si>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</si>
  <si>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</si>
  <si>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</si>
  <si>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</si>
  <si>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</si>
  <si>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</si>
  <si>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</si>
  <si>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</si>
  <si>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</si>
  <si>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</si>
  <si>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</si>
  <si>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</si>
  <si>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</si>
  <si>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</si>
  <si>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</si>
  <si>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</si>
  <si>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</si>
  <si>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</si>
  <si>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</si>
  <si>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</si>
  <si>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</si>
  <si>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</si>
  <si>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</si>
  <si>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</si>
  <si>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</si>
  <si>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</si>
  <si>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</si>
  <si>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</si>
  <si>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</si>
  <si>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</si>
  <si>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</si>
  <si>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</si>
  <si>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</si>
  <si>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</si>
  <si>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</si>
  <si>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</si>
  <si>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</si>
  <si>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</si>
  <si>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</si>
  <si>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</si>
  <si>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</si>
  <si>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</si>
  <si>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</si>
  <si>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</si>
  <si>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</si>
  <si>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</si>
  <si>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</si>
  <si>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</si>
  <si>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</si>
  <si>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</si>
  <si>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</si>
  <si>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</si>
  <si>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</si>
  <si>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</si>
  <si>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</si>
  <si>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</si>
  <si>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</si>
  <si>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</si>
  <si>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</si>
  <si>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</si>
  <si>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</si>
  <si>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</si>
  <si>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</si>
  <si>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</si>
  <si>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</si>
  <si>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</si>
  <si>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</si>
  <si>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</si>
  <si>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</si>
  <si>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</si>
  <si>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</si>
  <si>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</si>
  <si>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</si>
  <si>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</si>
  <si>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</si>
  <si>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</si>
  <si>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</si>
  <si>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</si>
  <si>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</si>
  <si>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</si>
  <si>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</si>
  <si>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</si>
  <si>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</si>
  <si>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</si>
  <si>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</si>
  <si>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</si>
  <si>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</si>
  <si>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</si>
  <si>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</si>
  <si>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</si>
  <si>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</si>
  <si>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</si>
  <si>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</si>
  <si>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</si>
  <si>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</si>
  <si>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</si>
  <si>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</si>
  <si>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</si>
  <si>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</si>
  <si>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</si>
  <si>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</si>
  <si>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</si>
  <si>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</si>
  <si>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</si>
  <si>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</si>
  <si>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</si>
  <si>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</si>
  <si>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</si>
  <si>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</si>
  <si>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</si>
  <si>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</si>
  <si>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</si>
  <si>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</si>
  <si>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</si>
  <si>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</si>
  <si>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</si>
  <si>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</si>
  <si>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</si>
  <si>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</si>
  <si>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</si>
  <si>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</si>
  <si>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</si>
  <si>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</si>
  <si>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</si>
  <si>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</si>
  <si>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</si>
  <si>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</si>
  <si>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</si>
  <si>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</si>
  <si>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</si>
  <si>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</si>
  <si>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</si>
  <si>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</si>
  <si>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</si>
  <si>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</si>
  <si>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</si>
  <si>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</si>
  <si>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</si>
  <si>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</si>
  <si>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</si>
  <si>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</si>
  <si>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</si>
  <si>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</si>
  <si>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</si>
  <si>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</si>
  <si>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</si>
  <si>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</si>
  <si>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</si>
  <si>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</si>
  <si>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</si>
  <si>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</si>
  <si>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</si>
  <si>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</si>
  <si>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</si>
  <si>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</si>
  <si>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</si>
  <si>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</si>
  <si>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</si>
  <si>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</si>
  <si>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</si>
  <si>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</si>
  <si>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</si>
  <si>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</si>
  <si>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</si>
  <si>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</si>
  <si>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</si>
  <si>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</si>
  <si>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</si>
  <si>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</si>
  <si>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</si>
  <si>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</si>
  <si>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</si>
  <si>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</si>
  <si>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</si>
  <si>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</si>
  <si>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</si>
  <si>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</si>
  <si>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</si>
  <si>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</si>
  <si>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</si>
  <si>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</si>
  <si>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</si>
  <si>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</si>
  <si>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</si>
  <si>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</si>
  <si>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</si>
  <si>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</si>
  <si>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</si>
  <si>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</si>
  <si>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</si>
  <si>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</si>
  <si>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</si>
  <si>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</si>
  <si>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</si>
  <si>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</si>
  <si>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</si>
  <si>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</si>
  <si>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</si>
  <si>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</si>
  <si>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</si>
  <si>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</si>
  <si>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</si>
  <si>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</si>
  <si>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</si>
  <si>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</si>
  <si>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</si>
  <si>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</si>
  <si>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</si>
  <si>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</si>
  <si>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</si>
  <si>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</si>
  <si>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</si>
  <si>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</si>
  <si>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</si>
  <si>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</si>
  <si>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</si>
  <si>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</si>
  <si>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</si>
  <si>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</si>
  <si>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</si>
  <si>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</si>
  <si>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</si>
  <si>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</si>
  <si>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</si>
  <si>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</si>
  <si>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</si>
  <si>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</si>
  <si>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</si>
  <si>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</si>
  <si>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</si>
  <si>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</si>
  <si>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</si>
  <si>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</si>
  <si>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</si>
  <si>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</si>
  <si>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</si>
  <si>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</si>
  <si>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</si>
  <si>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</si>
  <si>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</si>
  <si>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</si>
  <si>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</si>
  <si>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</si>
  <si>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</si>
  <si>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</si>
  <si>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</si>
  <si>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</si>
  <si>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</si>
  <si>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</si>
  <si>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</si>
  <si>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</si>
  <si>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</si>
  <si>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</si>
  <si>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</si>
  <si>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</si>
  <si>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</si>
  <si>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</si>
  <si>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</si>
  <si>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</si>
  <si>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</si>
  <si>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</si>
  <si>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</si>
  <si>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</si>
  <si>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</si>
  <si>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</si>
  <si>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</si>
  <si>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</si>
  <si>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</si>
  <si>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</si>
  <si>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</si>
  <si>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</si>
  <si>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</si>
  <si>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</si>
  <si>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</si>
  <si>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</si>
  <si>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</si>
  <si>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</si>
  <si>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</si>
  <si>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</si>
  <si>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</si>
  <si>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</si>
  <si>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</si>
  <si>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</si>
  <si>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</si>
  <si>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</si>
  <si>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</si>
  <si>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</si>
  <si>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</si>
  <si>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</si>
  <si>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</si>
  <si>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</si>
  <si>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</si>
  <si>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</si>
  <si>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</si>
  <si>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</si>
  <si>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</si>
  <si>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</si>
  <si>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</si>
  <si>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</si>
  <si>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</si>
  <si>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</si>
  <si>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</si>
  <si>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</si>
  <si>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</si>
  <si>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</si>
  <si>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</si>
  <si>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</si>
  <si>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</si>
  <si>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</si>
  <si>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</si>
  <si>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</si>
  <si>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</si>
  <si>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</si>
  <si>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</si>
  <si>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</si>
  <si>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</si>
  <si>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</si>
  <si>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</si>
  <si>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</si>
  <si>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</si>
  <si>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</si>
  <si>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</si>
  <si>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</si>
  <si>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</si>
  <si>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</si>
  <si>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</si>
  <si>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</si>
  <si>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</si>
  <si>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</si>
  <si>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</si>
  <si>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</si>
  <si>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</si>
  <si>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</si>
  <si>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</si>
  <si>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</si>
  <si>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</si>
  <si>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</si>
  <si>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</si>
  <si>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</si>
  <si>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</si>
  <si>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</si>
  <si>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</si>
  <si>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</si>
  <si>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</si>
  <si>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</si>
  <si>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</si>
  <si>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</si>
  <si>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</si>
  <si>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</si>
  <si>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</si>
  <si>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</si>
  <si>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</si>
  <si>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</si>
  <si>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</si>
  <si>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</si>
  <si>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</si>
  <si>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</si>
  <si>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</si>
  <si>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</si>
  <si>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</si>
  <si>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</si>
  <si>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</si>
  <si>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</si>
  <si>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</si>
  <si>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</si>
  <si>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</si>
  <si>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</si>
  <si>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</si>
  <si>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</si>
  <si>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</si>
  <si>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</si>
  <si>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</si>
  <si>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</si>
  <si>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</si>
  <si>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</si>
  <si>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</si>
  <si>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</si>
  <si>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</si>
  <si>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</si>
  <si>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</si>
  <si>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</si>
  <si>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</si>
  <si>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</si>
  <si>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</si>
  <si>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</si>
  <si>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</si>
  <si>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</si>
  <si>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</si>
  <si>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</si>
  <si>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</si>
  <si>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</si>
  <si>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</si>
  <si>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</si>
  <si>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</si>
  <si>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</si>
  <si>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</si>
  <si>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</si>
  <si>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</si>
  <si>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</si>
  <si>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</si>
  <si>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</si>
  <si>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</si>
  <si>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</si>
  <si>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</si>
  <si>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</si>
  <si>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</si>
  <si>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</si>
  <si>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</si>
  <si>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</si>
  <si>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</si>
  <si>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</si>
  <si>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</si>
  <si>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</si>
  <si>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</si>
  <si>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</si>
  <si>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</si>
  <si>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</si>
  <si>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</si>
  <si>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</si>
  <si>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</si>
  <si>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</si>
  <si>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</si>
  <si>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</si>
  <si>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</si>
  <si>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</si>
  <si>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</si>
  <si>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</si>
  <si>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</si>
  <si>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</si>
  <si>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</si>
  <si>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</si>
  <si>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</si>
  <si>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</si>
  <si>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</si>
  <si>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</si>
  <si>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</si>
  <si>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</si>
  <si>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</si>
  <si>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</si>
  <si>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</si>
  <si>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</si>
  <si>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</si>
  <si>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</si>
  <si>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</si>
  <si>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</si>
  <si>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</si>
  <si>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</si>
  <si>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</si>
  <si>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</si>
  <si>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</si>
  <si>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</si>
  <si>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</si>
  <si>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</si>
  <si>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</si>
  <si>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</si>
  <si>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</si>
  <si>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</si>
  <si>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</si>
  <si>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</si>
  <si>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</si>
  <si>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</si>
  <si>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</si>
  <si>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</si>
  <si>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</si>
  <si>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</si>
  <si>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</si>
  <si>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</si>
  <si>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</si>
  <si>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</si>
  <si>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</si>
  <si>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</si>
  <si>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</si>
  <si>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</si>
  <si>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</si>
  <si>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</si>
  <si>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</si>
  <si>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</si>
  <si>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</si>
  <si>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</si>
  <si>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</si>
  <si>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</si>
  <si>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</si>
  <si>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</si>
  <si>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</si>
  <si>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</si>
  <si>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</si>
  <si>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</si>
  <si>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</si>
  <si>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</si>
  <si>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</si>
  <si>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</si>
  <si>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</si>
  <si>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</si>
  <si>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</si>
  <si>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</si>
  <si>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</si>
  <si>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</si>
  <si>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</si>
  <si>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</si>
  <si>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</si>
  <si>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</si>
  <si>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</si>
  <si>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</si>
  <si>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</si>
  <si>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</si>
  <si>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</si>
  <si>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</si>
  <si>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</si>
  <si>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</si>
  <si>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</si>
  <si>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</si>
  <si>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</si>
  <si>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</si>
  <si>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</si>
  <si>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</si>
  <si>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</si>
  <si>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</si>
  <si>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</si>
  <si>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</si>
  <si>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</si>
  <si>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</si>
  <si>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</si>
  <si>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</si>
  <si>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</si>
  <si>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</si>
  <si>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</si>
  <si>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</si>
  <si>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</si>
  <si>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</si>
  <si>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</si>
  <si>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</si>
  <si>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</si>
  <si>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</si>
  <si>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</si>
  <si>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</si>
  <si>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</si>
  <si>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</si>
  <si>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</si>
  <si>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</si>
  <si>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</si>
  <si>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</si>
  <si>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</si>
  <si>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</si>
  <si>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</si>
  <si>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</si>
  <si>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</si>
  <si>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</si>
  <si>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</si>
  <si>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</si>
  <si>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</si>
  <si>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</si>
  <si>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</si>
  <si>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</si>
  <si>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</si>
  <si>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</si>
  <si>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</si>
  <si>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</si>
  <si>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</si>
  <si>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</si>
  <si>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</si>
  <si>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</si>
  <si>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</si>
  <si>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</si>
  <si>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</si>
  <si>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</si>
  <si>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</si>
  <si>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</si>
  <si>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</si>
  <si>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</si>
  <si>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</si>
  <si>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</si>
  <si>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</si>
  <si>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</si>
  <si>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</si>
  <si>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</si>
  <si>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</si>
  <si>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</si>
  <si>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</si>
  <si>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</si>
  <si>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</si>
  <si>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</si>
  <si>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</si>
  <si>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</si>
  <si>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</si>
  <si>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</si>
  <si>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</si>
  <si>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</si>
  <si>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</si>
  <si>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</si>
  <si>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</si>
  <si>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</si>
  <si>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</si>
  <si>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</si>
  <si>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</si>
  <si>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</si>
  <si>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</si>
  <si>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</si>
  <si>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</si>
  <si>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</si>
  <si>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</si>
  <si>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</si>
  <si>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</si>
  <si>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</si>
  <si>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</si>
  <si>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</si>
  <si>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</si>
  <si>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</si>
  <si>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</si>
  <si>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</si>
  <si>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</si>
  <si>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</si>
  <si>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</si>
  <si>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</si>
  <si>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</si>
  <si>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</si>
  <si>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</si>
  <si>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</si>
  <si>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</si>
  <si>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</si>
  <si>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</si>
  <si>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</si>
  <si>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</si>
  <si>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</si>
  <si>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</si>
  <si>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</si>
  <si>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</si>
  <si>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</si>
  <si>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</si>
  <si>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</si>
  <si>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</si>
  <si>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</si>
  <si>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</si>
  <si>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</si>
  <si>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</si>
  <si>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</si>
  <si>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</si>
  <si>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</si>
  <si>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</si>
  <si>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</si>
  <si>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</si>
  <si>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</si>
  <si>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</si>
  <si>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</si>
  <si>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</si>
  <si>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</si>
  <si>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</si>
  <si>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</si>
  <si>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</si>
  <si>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</si>
  <si>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</si>
  <si>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</si>
  <si>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</si>
  <si>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</si>
  <si>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</si>
  <si>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</si>
  <si>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</si>
  <si>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</si>
  <si>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</si>
  <si>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</si>
  <si>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</si>
  <si>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</si>
  <si>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</si>
  <si>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</si>
  <si>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</si>
  <si>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</si>
  <si>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</si>
  <si>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</si>
  <si>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</si>
  <si>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</si>
  <si>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</si>
  <si>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</si>
  <si>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</si>
  <si>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</si>
  <si>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</si>
  <si>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</si>
  <si>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</si>
  <si>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</si>
  <si>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</si>
  <si>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</si>
  <si>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</si>
  <si>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</si>
  <si>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</si>
  <si>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</si>
  <si>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</si>
  <si>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</si>
  <si>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</si>
  <si>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</si>
  <si>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</si>
  <si>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</si>
  <si>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</si>
  <si>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</si>
  <si>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</si>
  <si>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</si>
  <si>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</si>
  <si>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</si>
  <si>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</si>
  <si>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</si>
  <si>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</si>
  <si>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</si>
  <si>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</si>
  <si>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</si>
  <si>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</si>
  <si>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</si>
  <si>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</si>
  <si>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</si>
  <si>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</si>
  <si>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</si>
  <si>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</si>
  <si>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</si>
  <si>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</si>
  <si>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</si>
  <si>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</si>
  <si>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</si>
  <si>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</si>
  <si>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</si>
  <si>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</si>
  <si>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</si>
  <si>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</si>
  <si>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</si>
  <si>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</si>
  <si>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</si>
  <si>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</si>
  <si>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</si>
  <si>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</si>
  <si>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</si>
  <si>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</si>
  <si>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</si>
  <si>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</si>
  <si>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</si>
  <si>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</si>
  <si>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</si>
  <si>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</si>
  <si>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</si>
  <si>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</si>
  <si>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</si>
  <si>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</si>
  <si>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</si>
  <si>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</si>
  <si>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</si>
  <si>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</si>
  <si>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</si>
  <si>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</si>
  <si>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</si>
  <si>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</si>
  <si>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</si>
  <si>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</si>
  <si>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</si>
  <si>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</si>
  <si>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</si>
  <si>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</si>
  <si>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</si>
  <si>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</si>
  <si>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</si>
  <si>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</si>
  <si>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</si>
  <si>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</si>
  <si>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</si>
  <si>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</si>
  <si>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</si>
  <si>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</si>
  <si>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</si>
  <si>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</si>
  <si>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</si>
  <si>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</si>
  <si>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</si>
  <si>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</si>
  <si>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</si>
  <si>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</si>
  <si>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</si>
  <si>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</si>
  <si>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</si>
  <si>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</si>
  <si>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</si>
  <si>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</si>
  <si>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</si>
  <si>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</si>
  <si>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</si>
  <si>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</si>
  <si>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</si>
  <si>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</si>
  <si>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</si>
  <si>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</si>
  <si>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</si>
  <si>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</si>
  <si>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</si>
  <si>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</si>
  <si>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</si>
  <si>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</si>
  <si>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</si>
  <si>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</si>
  <si>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</si>
  <si>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</si>
  <si>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</si>
  <si>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</si>
  <si>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</si>
  <si>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</si>
  <si>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</si>
  <si>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</si>
  <si>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</si>
  <si>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</si>
  <si>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</si>
  <si>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</si>
  <si>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</si>
  <si>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</si>
  <si>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</si>
  <si>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</si>
  <si>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</si>
  <si>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</si>
  <si>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</si>
  <si>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</si>
  <si>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</si>
  <si>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</si>
  <si>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</si>
  <si>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</si>
  <si>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</si>
  <si>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</si>
  <si>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</si>
  <si>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</si>
  <si>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</si>
  <si>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</si>
  <si>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</si>
  <si>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</si>
  <si>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</si>
  <si>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</si>
  <si>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</si>
  <si>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</si>
  <si>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</si>
  <si>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</si>
  <si>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</si>
  <si>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</si>
  <si>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</si>
  <si>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</si>
  <si>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</si>
  <si>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</si>
  <si>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</si>
  <si>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</si>
  <si>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</si>
  <si>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</si>
  <si>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</si>
  <si>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</si>
  <si>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</si>
  <si>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</si>
  <si>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</si>
  <si>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</si>
  <si>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</si>
  <si>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</si>
  <si>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</si>
  <si>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</si>
  <si>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</si>
  <si>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</si>
  <si>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</si>
  <si>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</si>
  <si>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</si>
  <si>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</si>
  <si>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</si>
  <si>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</si>
  <si>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</si>
  <si>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</si>
  <si>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</si>
  <si>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</si>
  <si>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</si>
  <si>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</si>
  <si>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</si>
  <si>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</si>
  <si>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</si>
  <si>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</si>
  <si>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</si>
  <si>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</si>
  <si>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</si>
  <si>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</si>
  <si>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</si>
  <si>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</si>
  <si>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</si>
  <si>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</si>
  <si>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</si>
  <si>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</si>
  <si>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</si>
  <si>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</si>
  <si>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</si>
  <si>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</si>
  <si>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</si>
  <si>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</si>
  <si>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</si>
  <si>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</si>
  <si>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</si>
  <si>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</si>
  <si>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</si>
  <si>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</si>
  <si>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</si>
  <si>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</si>
  <si>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</si>
  <si>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</si>
  <si>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</si>
  <si>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</si>
  <si>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</si>
  <si>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</si>
  <si>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</si>
  <si>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</si>
  <si>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</si>
  <si>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</si>
  <si>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</si>
  <si>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</si>
  <si>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</si>
  <si>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</si>
  <si>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</si>
  <si>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</si>
  <si>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</si>
  <si>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</si>
  <si>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</si>
  <si>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</si>
  <si>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</si>
  <si>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</si>
  <si>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</si>
  <si>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</si>
  <si>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</si>
  <si>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</si>
  <si>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</si>
  <si>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</si>
  <si>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</si>
  <si>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</si>
  <si>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</si>
  <si>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</si>
  <si>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</si>
  <si>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</si>
  <si>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</si>
  <si>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</si>
  <si>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</si>
  <si>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</si>
  <si>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</si>
  <si>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</si>
  <si>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</si>
  <si>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</si>
  <si>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</si>
  <si>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</si>
  <si>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</si>
  <si>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</si>
  <si>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</si>
  <si>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</si>
  <si>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</si>
  <si>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</si>
  <si>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</si>
  <si>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</si>
  <si>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</si>
  <si>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</si>
  <si>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</si>
  <si>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</si>
  <si>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</si>
  <si>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</si>
  <si>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</si>
  <si>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</si>
  <si>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</si>
  <si>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</si>
  <si>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</si>
  <si>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</si>
  <si>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</si>
  <si>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</si>
  <si>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</si>
  <si>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</si>
  <si>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</si>
  <si>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</si>
  <si>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</si>
  <si>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</si>
  <si>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</si>
  <si>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</si>
  <si>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</si>
  <si>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</si>
  <si>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</si>
  <si>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</si>
  <si>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</si>
  <si>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</si>
  <si>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</si>
  <si>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</si>
  <si>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</si>
  <si>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</si>
  <si>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</si>
  <si>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</si>
  <si>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</si>
  <si>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</si>
  <si>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</si>
  <si>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</si>
  <si>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</si>
  <si>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</si>
  <si>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</si>
  <si>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</si>
  <si>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</si>
  <si>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</si>
  <si>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</si>
  <si>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</si>
  <si>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</si>
  <si>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</si>
  <si>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</si>
  <si>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</si>
  <si>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</si>
  <si>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</si>
  <si>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</si>
  <si>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</si>
  <si>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</si>
  <si>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</si>
  <si>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</si>
  <si>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</si>
  <si>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</si>
  <si>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</si>
  <si>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</si>
  <si>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</si>
  <si>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</si>
  <si>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</si>
  <si>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</si>
  <si>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</si>
  <si>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</si>
  <si>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</si>
  <si>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</si>
  <si>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</si>
  <si>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</si>
  <si>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</si>
  <si>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</si>
  <si>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</si>
  <si>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</si>
  <si>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</si>
  <si>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</si>
  <si>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</si>
  <si>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</si>
  <si>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</si>
  <si>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</si>
  <si>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</si>
  <si>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</si>
  <si>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</si>
  <si>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</si>
  <si>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</si>
  <si>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</si>
  <si>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</si>
  <si>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</si>
  <si>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</si>
  <si>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</si>
  <si>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</si>
  <si>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</si>
  <si>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</si>
  <si>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</si>
  <si>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</si>
  <si>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</si>
  <si>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</si>
  <si>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</si>
  <si>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</si>
  <si>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</si>
  <si>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</si>
  <si>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</si>
  <si>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</si>
  <si>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</si>
  <si>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</si>
  <si>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</si>
  <si>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</si>
  <si>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</si>
  <si>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</si>
  <si>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</si>
  <si>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</si>
  <si>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</si>
  <si>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</si>
  <si>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</si>
  <si>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</si>
  <si>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</si>
  <si>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</si>
  <si>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</si>
  <si>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</si>
  <si>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</si>
  <si>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</si>
  <si>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</si>
  <si>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</si>
  <si>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</si>
  <si>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</si>
  <si>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</si>
  <si>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</si>
  <si>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</si>
  <si>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</si>
  <si>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</si>
  <si>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</si>
  <si>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</si>
  <si>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</si>
  <si>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</si>
  <si>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</si>
  <si>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</si>
  <si>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</si>
  <si>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</si>
  <si>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</si>
  <si>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</si>
  <si>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</si>
  <si>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</si>
  <si>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</si>
  <si>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</si>
  <si>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</si>
  <si>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</si>
  <si>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</si>
  <si>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</si>
  <si>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</si>
  <si>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</si>
  <si>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</si>
  <si>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</si>
  <si>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</si>
  <si>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</si>
  <si>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</si>
  <si>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</si>
  <si>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</si>
  <si>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</si>
  <si>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</si>
  <si>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</si>
  <si>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</si>
  <si>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</si>
  <si>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</si>
  <si>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</si>
  <si>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</si>
  <si>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</si>
  <si>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</si>
  <si>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</si>
  <si>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</si>
  <si>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</si>
  <si>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</si>
  <si>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</si>
  <si>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</si>
  <si>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</si>
  <si>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</si>
  <si>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</si>
  <si>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</si>
  <si>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</si>
  <si>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</si>
  <si>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</si>
  <si>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</si>
  <si>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</si>
  <si>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</si>
  <si>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</si>
  <si>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</si>
  <si>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</si>
  <si>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</si>
  <si>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</si>
  <si>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</si>
  <si>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</si>
  <si>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</si>
  <si>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</si>
  <si>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</si>
  <si>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</si>
  <si>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</si>
  <si>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</si>
  <si>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</si>
  <si>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</si>
  <si>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</si>
  <si>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</si>
  <si>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</si>
  <si>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</si>
  <si>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</si>
  <si>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</si>
  <si>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</si>
  <si>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</si>
  <si>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</si>
  <si>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</si>
  <si>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</si>
  <si>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</si>
  <si>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</si>
  <si>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</si>
  <si>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</si>
  <si>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</si>
  <si>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</si>
  <si>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</si>
  <si>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</si>
  <si>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</si>
  <si>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</si>
  <si>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</si>
  <si>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</si>
  <si>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</si>
  <si>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</si>
  <si>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</si>
  <si>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</si>
  <si>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</si>
  <si>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</si>
  <si>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</si>
  <si>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</si>
  <si>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</si>
  <si>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</si>
  <si>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</si>
  <si>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</si>
  <si>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</si>
  <si>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</si>
  <si>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</si>
  <si>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</si>
  <si>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</si>
  <si>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</si>
  <si>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</si>
  <si>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</si>
  <si>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</si>
  <si>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</si>
  <si>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</si>
  <si>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</si>
  <si>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</si>
  <si>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</si>
  <si>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</si>
  <si>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</si>
  <si>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</si>
  <si>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</si>
  <si>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</si>
  <si>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</si>
  <si>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</si>
  <si>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</si>
  <si>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</si>
  <si>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</si>
  <si>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</si>
  <si>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</si>
  <si>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</si>
  <si>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</si>
  <si>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</si>
  <si>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</si>
  <si>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</si>
  <si>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</si>
  <si>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</si>
  <si>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</si>
  <si>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</si>
  <si>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</si>
  <si>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</si>
  <si>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</si>
  <si>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</si>
  <si>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</si>
  <si>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</si>
  <si>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</si>
  <si>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</si>
  <si>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</si>
  <si>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</si>
  <si>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</si>
  <si>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</si>
  <si>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</si>
  <si>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</si>
  <si>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</si>
  <si>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</si>
  <si>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</si>
  <si>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</si>
  <si>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</si>
  <si>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</si>
  <si>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</si>
  <si>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</si>
  <si>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</si>
  <si>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</si>
  <si>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</si>
  <si>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</si>
  <si>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</si>
  <si>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</si>
  <si>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</si>
  <si>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</si>
  <si>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</si>
  <si>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</si>
  <si>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</si>
  <si>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</si>
  <si>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</si>
  <si>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</si>
  <si>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</si>
  <si>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</si>
  <si>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</si>
  <si>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</si>
  <si>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</si>
  <si>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</si>
  <si>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</si>
  <si>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</si>
  <si>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</si>
  <si>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</si>
  <si>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</si>
  <si>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</si>
  <si>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</si>
  <si>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</si>
  <si>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</si>
  <si>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</si>
  <si>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</si>
  <si>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</si>
  <si>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</si>
  <si>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</si>
  <si>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</si>
  <si>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</si>
  <si>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</si>
  <si>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</si>
  <si>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</si>
  <si>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</si>
  <si>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</si>
  <si>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</si>
  <si>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</si>
  <si>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</si>
  <si>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</si>
  <si>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</si>
  <si>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</si>
  <si>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</si>
  <si>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</si>
  <si>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</si>
  <si>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</si>
  <si>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</si>
  <si>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</si>
  <si>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</si>
  <si>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</si>
  <si>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</si>
  <si>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</si>
  <si>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</si>
  <si>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</si>
  <si>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</si>
  <si>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</si>
  <si>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</si>
  <si>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</si>
  <si>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</si>
  <si>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</si>
  <si>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</si>
  <si>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</si>
  <si>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</si>
  <si>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</si>
  <si>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</si>
  <si>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</si>
  <si>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</si>
  <si>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</si>
  <si>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</si>
  <si>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</si>
  <si>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</si>
  <si>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</si>
  <si>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</si>
  <si>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</si>
  <si>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</si>
  <si>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</si>
  <si>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</si>
  <si>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</si>
  <si>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</si>
  <si>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</si>
  <si>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</si>
  <si>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</si>
  <si>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</si>
  <si>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</si>
  <si>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</si>
  <si>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</si>
  <si>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</si>
  <si>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</si>
  <si>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</si>
  <si>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</si>
  <si>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</si>
  <si>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</si>
  <si>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</si>
  <si>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</si>
  <si>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</si>
  <si>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</si>
  <si>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</si>
  <si>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</si>
  <si>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</si>
  <si>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</si>
  <si>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</si>
  <si>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</si>
  <si>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</si>
  <si>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</si>
  <si>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</si>
  <si>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</si>
  <si>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</si>
  <si>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</si>
  <si>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</si>
  <si>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</si>
  <si>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</si>
  <si>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</si>
  <si>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</si>
  <si>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</si>
  <si>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</si>
  <si>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</si>
  <si>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</si>
  <si>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</si>
  <si>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</si>
  <si>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</si>
  <si>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</si>
  <si>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</si>
  <si>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</si>
  <si>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</si>
  <si>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</si>
  <si>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</si>
  <si>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</si>
  <si>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</si>
  <si>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</si>
  <si>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</si>
  <si>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</si>
  <si>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</si>
  <si>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</si>
  <si>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</si>
  <si>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</si>
  <si>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</si>
  <si>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</si>
  <si>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</si>
  <si>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</si>
  <si>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</si>
  <si>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</si>
  <si>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</si>
  <si>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</si>
  <si>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</si>
  <si>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</si>
  <si>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</si>
  <si>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</si>
  <si>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</si>
  <si>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</si>
  <si>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</si>
  <si>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</si>
  <si>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</si>
  <si>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</si>
  <si>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</si>
  <si>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</si>
  <si>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</si>
  <si>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</si>
  <si>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</si>
  <si>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</si>
  <si>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</si>
  <si>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</si>
  <si>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</si>
  <si>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</si>
  <si>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</si>
  <si>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</si>
  <si>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</si>
  <si>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</si>
  <si>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</si>
  <si>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</si>
  <si>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</si>
  <si>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</si>
  <si>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</si>
  <si>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</si>
  <si>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</si>
  <si>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</si>
  <si>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</si>
  <si>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</si>
  <si>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</si>
  <si>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</si>
  <si>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</si>
  <si>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</si>
  <si>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</si>
  <si>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</si>
  <si>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</si>
  <si>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</si>
  <si>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</si>
  <si>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</si>
  <si>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</si>
  <si>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</si>
  <si>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</si>
  <si>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</si>
  <si>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</si>
  <si>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</si>
  <si>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</si>
  <si>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</si>
  <si>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</si>
  <si>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</si>
  <si>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</si>
  <si>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</si>
  <si>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</si>
  <si>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</si>
  <si>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</si>
  <si>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</si>
  <si>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</si>
  <si>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</si>
  <si>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</si>
  <si>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</si>
  <si>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</si>
  <si>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</si>
  <si>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</si>
  <si>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</si>
  <si>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</si>
  <si>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</si>
  <si>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</si>
  <si>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</si>
  <si>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</si>
  <si>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</si>
  <si>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</si>
  <si>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</si>
  <si>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</si>
  <si>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</si>
  <si>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</si>
  <si>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</si>
  <si>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</si>
  <si>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</si>
  <si>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</si>
  <si>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</si>
  <si>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</si>
  <si>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</si>
  <si>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</si>
  <si>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</si>
  <si>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</si>
  <si>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</si>
  <si>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</si>
  <si>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</si>
  <si>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</si>
  <si>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</si>
  <si>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</si>
  <si>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</si>
  <si>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</si>
  <si>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</si>
  <si>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</si>
  <si>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</si>
  <si>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</si>
  <si>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</si>
  <si>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</si>
  <si>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</si>
  <si>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</si>
  <si>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</si>
  <si>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</si>
  <si>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</si>
  <si>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</si>
  <si>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</si>
  <si>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</si>
  <si>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</si>
  <si>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</si>
  <si>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</si>
  <si>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</si>
  <si>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</si>
  <si>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</si>
  <si>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</si>
  <si>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</si>
  <si>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</si>
  <si>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</si>
  <si>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</si>
  <si>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</si>
  <si>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</si>
  <si>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</si>
  <si>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</si>
  <si>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</si>
  <si>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</si>
  <si>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</si>
  <si>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</si>
  <si>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</si>
  <si>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</si>
  <si>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</si>
  <si>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</si>
  <si>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</si>
  <si>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</si>
  <si>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</si>
  <si>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</si>
  <si>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</si>
  <si>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</si>
  <si>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</si>
  <si>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</si>
  <si>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</si>
  <si>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</si>
  <si>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</si>
  <si>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</si>
  <si>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</si>
  <si>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</si>
  <si>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</si>
  <si>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</si>
  <si>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</si>
  <si>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</si>
  <si>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</si>
  <si>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</si>
  <si>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</si>
  <si>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</si>
  <si>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</si>
  <si>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</si>
  <si>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</si>
  <si>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</si>
  <si>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</si>
  <si>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</si>
  <si>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</si>
  <si>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</si>
  <si>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</si>
  <si>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</si>
  <si>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</si>
  <si>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</si>
  <si>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</si>
  <si>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</si>
  <si>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</si>
  <si>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</si>
  <si>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</si>
  <si>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</si>
  <si>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</si>
  <si>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</si>
  <si>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</si>
  <si>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</si>
  <si>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</si>
  <si>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</si>
  <si>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</si>
  <si>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</si>
  <si>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</si>
  <si>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</si>
  <si>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</si>
  <si>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</si>
  <si>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</si>
  <si>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</si>
  <si>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</si>
  <si>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</si>
  <si>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</si>
  <si>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</si>
  <si>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</si>
  <si>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</si>
  <si>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</si>
  <si>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</si>
  <si>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</si>
  <si>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</si>
  <si>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</si>
  <si>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</si>
  <si>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</si>
  <si>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</si>
  <si>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</si>
  <si>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</si>
  <si>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</si>
  <si>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</si>
  <si>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</si>
  <si>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</si>
  <si>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</si>
  <si>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</si>
  <si>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</si>
  <si>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</si>
  <si>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</si>
  <si>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</si>
  <si>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</si>
  <si>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</si>
  <si>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</si>
  <si>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</si>
  <si>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</si>
  <si>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</si>
  <si>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</si>
  <si>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</si>
  <si>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</si>
  <si>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</si>
  <si>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</si>
  <si>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</si>
  <si>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</si>
  <si>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</si>
  <si>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</si>
  <si>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</si>
  <si>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</si>
  <si>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</si>
  <si>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</si>
  <si>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</si>
  <si>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</si>
  <si>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</si>
  <si>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</si>
  <si>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</si>
  <si>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</si>
  <si>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</si>
  <si>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</si>
  <si>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</si>
  <si>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</si>
  <si>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</si>
  <si>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</si>
  <si>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</si>
  <si>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</si>
  <si>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</si>
  <si>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</si>
  <si>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</si>
  <si>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</si>
  <si>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</si>
  <si>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</si>
  <si>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</si>
  <si>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</si>
  <si>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</si>
  <si>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</si>
  <si>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</si>
  <si>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</si>
  <si>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</si>
  <si>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</si>
  <si>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</si>
  <si>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</si>
  <si>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</si>
  <si>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</si>
  <si>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</si>
  <si>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</si>
  <si>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</si>
  <si>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</si>
  <si>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</si>
  <si>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</si>
  <si>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</si>
  <si>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</si>
  <si>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</si>
  <si>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</si>
  <si>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</si>
  <si>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</si>
  <si>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</si>
  <si>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</si>
  <si>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</si>
  <si>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</si>
  <si>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</si>
  <si>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</si>
  <si>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</si>
  <si>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</si>
  <si>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</si>
  <si>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</si>
  <si>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</si>
  <si>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</si>
  <si>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</si>
  <si>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</si>
  <si>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</si>
  <si>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</si>
  <si>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</si>
  <si>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</si>
  <si>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</si>
  <si>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</si>
  <si>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</si>
  <si>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</si>
  <si>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</si>
  <si>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</si>
  <si>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</si>
  <si>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</si>
  <si>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</si>
  <si>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</si>
  <si>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</si>
  <si>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</si>
  <si>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</si>
  <si>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</si>
  <si>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</si>
  <si>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</si>
  <si>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</si>
  <si>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</si>
  <si>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</si>
  <si>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</si>
  <si>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</si>
  <si>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</si>
  <si>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</si>
  <si>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</si>
  <si>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</si>
  <si>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</si>
  <si>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</si>
  <si>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</si>
  <si>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</si>
  <si>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</si>
  <si>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</si>
  <si>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</si>
  <si>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</si>
  <si>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</si>
  <si>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</si>
  <si>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</si>
  <si>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</si>
  <si>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</si>
  <si>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</si>
  <si>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</si>
  <si>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</si>
  <si>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</si>
  <si>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</si>
  <si>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</si>
  <si>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</si>
  <si>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</si>
  <si>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</si>
  <si>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</si>
  <si>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</si>
  <si>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</si>
  <si>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</si>
  <si>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</si>
  <si>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</si>
  <si>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</si>
  <si>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</si>
  <si>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</si>
  <si>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</si>
  <si>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</si>
  <si>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</si>
  <si>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</si>
  <si>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</si>
  <si>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</si>
  <si>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</si>
  <si>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</si>
  <si>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</si>
  <si>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</si>
  <si>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</si>
  <si>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</si>
  <si>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</si>
  <si>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</si>
  <si>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</si>
  <si>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</si>
  <si>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</si>
  <si>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</si>
  <si>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</si>
  <si>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</si>
  <si>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</si>
  <si>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</si>
  <si>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</si>
  <si>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</si>
  <si>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</si>
  <si>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</si>
  <si>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</si>
  <si>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</si>
  <si>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</si>
  <si>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</si>
  <si>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</si>
  <si>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</si>
  <si>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</si>
  <si>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</si>
  <si>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</si>
  <si>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</si>
  <si>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</si>
  <si>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</si>
  <si>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</si>
  <si>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</si>
  <si>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</si>
  <si>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</si>
  <si>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</si>
  <si>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</si>
  <si>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</si>
  <si>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</si>
  <si>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</si>
  <si>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</si>
  <si>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</si>
  <si>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</si>
  <si>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</si>
  <si>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</si>
  <si>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</si>
  <si>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</si>
  <si>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</si>
  <si>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</si>
  <si>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</si>
  <si>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</si>
  <si>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</si>
  <si>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</si>
  <si>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</si>
  <si>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</si>
  <si>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</si>
  <si>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</si>
  <si>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</si>
  <si>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</si>
  <si>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</si>
  <si>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</si>
  <si>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</si>
  <si>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</si>
  <si>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</si>
  <si>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</si>
  <si>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</si>
  <si>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</si>
  <si>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</si>
  <si>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</si>
  <si>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</si>
  <si>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</si>
  <si>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</si>
  <si>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</si>
  <si>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</si>
  <si>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</si>
  <si>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</si>
  <si>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</si>
  <si>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</si>
  <si>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</si>
  <si>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</si>
  <si>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</si>
  <si>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</si>
  <si>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</si>
  <si>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</si>
  <si>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</si>
  <si>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</si>
  <si>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</si>
  <si>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</si>
  <si>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</si>
  <si>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</si>
  <si>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</si>
  <si>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</si>
  <si>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</si>
  <si>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</si>
  <si>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</si>
  <si>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</si>
  <si>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</si>
  <si>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</si>
  <si>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</si>
  <si>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</si>
  <si>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</si>
  <si>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</si>
  <si>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</si>
  <si>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</si>
  <si>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</si>
  <si>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</si>
  <si>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</si>
  <si>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</si>
  <si>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</si>
  <si>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</si>
  <si>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</si>
  <si>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</si>
  <si>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</si>
  <si>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</si>
  <si>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</si>
  <si>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</si>
  <si>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</si>
  <si>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</si>
  <si>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</si>
  <si>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</si>
  <si>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</si>
  <si>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</si>
  <si>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</si>
  <si>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</si>
  <si>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</si>
  <si>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</si>
  <si>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</si>
  <si>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</si>
  <si>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</si>
  <si>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</si>
  <si>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</si>
  <si>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</si>
  <si>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</si>
  <si>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</si>
  <si>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</si>
  <si>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</si>
  <si>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</si>
  <si>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</si>
  <si>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</si>
  <si>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</si>
  <si>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</si>
  <si>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</si>
  <si>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</si>
  <si>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</si>
  <si>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</si>
  <si>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</si>
  <si>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</si>
  <si>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</si>
  <si>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</si>
  <si>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</si>
  <si>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</si>
  <si>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</si>
  <si>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</si>
  <si>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</si>
  <si>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</si>
  <si>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</si>
  <si>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</si>
  <si>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</si>
  <si>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</si>
  <si>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</si>
  <si>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</si>
  <si>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</si>
  <si>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</si>
  <si>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</si>
  <si>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</si>
  <si>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</si>
  <si>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</si>
  <si>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</si>
  <si>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</si>
  <si>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</si>
  <si>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</si>
  <si>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</si>
  <si>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</si>
  <si>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</si>
  <si>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</si>
  <si>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</si>
  <si>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</si>
  <si>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</si>
  <si>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</si>
  <si>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</si>
  <si>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</si>
  <si>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</si>
  <si>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</si>
  <si>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</si>
  <si>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</si>
  <si>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</si>
  <si>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</si>
  <si>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</si>
  <si>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</si>
  <si>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</si>
  <si>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</si>
  <si>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</si>
  <si>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</si>
  <si>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</si>
  <si>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</si>
  <si>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</si>
  <si>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</si>
  <si>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</si>
  <si>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</si>
  <si>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</si>
  <si>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</si>
  <si>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</si>
  <si>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</si>
  <si>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</si>
  <si>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</si>
  <si>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</si>
  <si>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</si>
  <si>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</si>
  <si>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</si>
  <si>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</si>
  <si>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</si>
  <si>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</si>
  <si>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</si>
  <si>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</si>
  <si>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</si>
  <si>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</si>
  <si>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</si>
  <si>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</si>
  <si>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</si>
  <si>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</si>
  <si>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</si>
  <si>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</si>
  <si>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</si>
  <si>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</si>
  <si>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</si>
  <si>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</si>
  <si>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</si>
  <si>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</si>
  <si>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</si>
  <si>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</si>
  <si>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</si>
  <si>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</si>
  <si>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</si>
  <si>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</si>
  <si>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</si>
  <si>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</si>
  <si>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</si>
  <si>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</si>
  <si>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</si>
  <si>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</si>
  <si>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</si>
  <si>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</si>
  <si>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</si>
  <si>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</si>
  <si>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</si>
  <si>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</si>
  <si>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</si>
  <si>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</si>
  <si>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</si>
  <si>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</si>
  <si>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</si>
  <si>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</si>
  <si>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</si>
  <si>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</si>
  <si>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</si>
  <si>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</si>
  <si>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</si>
  <si>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</si>
  <si>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</si>
  <si>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</si>
  <si>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</si>
  <si>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</si>
  <si>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</si>
  <si>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</si>
  <si>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</si>
  <si>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</si>
  <si>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</si>
  <si>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</si>
  <si>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</si>
  <si>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</si>
  <si>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</si>
  <si>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</si>
  <si>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</si>
  <si>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</si>
  <si>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</si>
  <si>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</si>
  <si>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</si>
  <si>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</si>
  <si>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</si>
  <si>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</si>
  <si>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</si>
  <si>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</si>
  <si>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</si>
  <si>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</si>
  <si>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</si>
  <si>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</si>
  <si>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</si>
  <si>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</si>
  <si>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</si>
  <si>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</si>
  <si>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</si>
  <si>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</si>
  <si>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</si>
  <si>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</si>
  <si>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</si>
  <si>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</si>
  <si>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</si>
  <si>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</si>
  <si>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</si>
  <si>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</si>
  <si>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</si>
  <si>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</si>
  <si>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</si>
  <si>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</si>
  <si>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</si>
  <si>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</si>
  <si>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</si>
  <si>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</si>
  <si>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</si>
  <si>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</si>
  <si>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</si>
  <si>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</si>
  <si>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</si>
  <si>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</si>
  <si>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</si>
  <si>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</si>
  <si>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</si>
  <si>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</si>
  <si>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</si>
  <si>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</si>
  <si>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</si>
  <si>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</si>
  <si>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</si>
  <si>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</si>
  <si>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</si>
  <si>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</si>
  <si>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</si>
  <si>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</si>
  <si>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</si>
  <si>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</si>
  <si>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</si>
  <si>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</si>
  <si>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</si>
  <si>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</si>
  <si>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</si>
  <si>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</si>
  <si>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</si>
  <si>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</si>
  <si>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</si>
  <si>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</si>
  <si>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</si>
  <si>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</si>
  <si>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</si>
  <si>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</si>
  <si>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</si>
  <si>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</si>
  <si>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</si>
  <si>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</si>
  <si>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</si>
  <si>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</si>
  <si>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</si>
  <si>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</si>
  <si>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</si>
  <si>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</si>
  <si>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</si>
  <si>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</si>
  <si>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</si>
  <si>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</si>
  <si>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</si>
  <si>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</si>
  <si>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</si>
  <si>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</si>
  <si>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</si>
  <si>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</si>
  <si>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</si>
  <si>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</si>
  <si>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</si>
  <si>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</si>
  <si>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</si>
  <si>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</si>
  <si>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</si>
  <si>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</si>
  <si>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</si>
  <si>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</si>
  <si>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</si>
  <si>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</si>
  <si>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</si>
  <si>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</si>
  <si>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</si>
  <si>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</si>
  <si>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</si>
  <si>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</si>
  <si>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</si>
  <si>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</si>
  <si>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</si>
  <si>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</si>
  <si>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</si>
  <si>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</si>
  <si>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</si>
  <si>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</si>
  <si>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</si>
  <si>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</si>
  <si>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</si>
  <si>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</si>
  <si>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</si>
  <si>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</si>
  <si>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</si>
  <si>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</si>
  <si>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</si>
  <si>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</si>
  <si>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</si>
  <si>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</si>
  <si>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</si>
  <si>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</si>
  <si>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</si>
  <si>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</si>
  <si>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</si>
  <si>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</si>
  <si>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</si>
  <si>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</si>
  <si>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</si>
  <si>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</si>
  <si>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</si>
  <si>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</si>
  <si>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</si>
  <si>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</si>
  <si>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</si>
  <si>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</si>
  <si>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</si>
  <si>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</si>
  <si>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</si>
  <si>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</si>
  <si>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</si>
  <si>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</si>
  <si>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</si>
  <si>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</si>
  <si>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</si>
  <si>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</si>
  <si>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</si>
  <si>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</si>
  <si>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</si>
  <si>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</si>
  <si>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</si>
  <si>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</si>
  <si>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</si>
  <si>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</si>
  <si>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</si>
  <si>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</si>
  <si>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</si>
  <si>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</si>
  <si>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</si>
  <si>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</si>
  <si>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</si>
  <si>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</si>
  <si>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</si>
  <si>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</si>
  <si>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</si>
  <si>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</si>
  <si>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</si>
  <si>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</si>
  <si>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</si>
  <si>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</si>
  <si>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</si>
  <si>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</si>
  <si>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</si>
  <si>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</si>
  <si>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</si>
  <si>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</si>
  <si>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</si>
  <si>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</si>
  <si>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</si>
  <si>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</si>
  <si>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</si>
  <si>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</si>
  <si>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</si>
  <si>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</si>
  <si>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</si>
  <si>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</si>
  <si>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</si>
  <si>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</si>
  <si>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</si>
  <si>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</si>
  <si>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</si>
  <si>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</si>
  <si>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</si>
  <si>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</si>
  <si>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</si>
  <si>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</si>
  <si>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</si>
  <si>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</si>
  <si>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</si>
  <si>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</si>
  <si>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</si>
  <si>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</si>
  <si>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</si>
  <si>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</si>
  <si>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</si>
  <si>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</si>
  <si>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</si>
  <si>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</si>
  <si>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</si>
  <si>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</si>
  <si>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</si>
  <si>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</si>
  <si>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</si>
  <si>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</si>
  <si>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</si>
  <si>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</si>
  <si>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</si>
  <si>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</si>
  <si>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</si>
  <si>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</si>
  <si>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</si>
  <si>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</si>
  <si>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</si>
  <si>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</si>
  <si>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</si>
  <si>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</si>
  <si>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</si>
  <si>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</si>
  <si>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</si>
  <si>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</si>
  <si>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</si>
  <si>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</si>
  <si>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</si>
  <si>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</si>
  <si>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</si>
  <si>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</si>
  <si>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</si>
  <si>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</si>
  <si>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</si>
  <si>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</si>
  <si>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</si>
  <si>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</si>
  <si>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</si>
  <si>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</si>
  <si>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</si>
  <si>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</si>
  <si>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</si>
  <si>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</si>
  <si>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</si>
  <si>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</si>
  <si>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</si>
  <si>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</si>
  <si>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</si>
  <si>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</si>
  <si>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</si>
  <si>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</si>
  <si>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</si>
  <si>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</si>
  <si>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</si>
  <si>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</si>
  <si>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</si>
  <si>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</si>
  <si>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</si>
  <si>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</si>
  <si>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</si>
  <si>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</si>
  <si>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</si>
  <si>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</si>
  <si>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</si>
  <si>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</si>
  <si>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</si>
  <si>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</si>
  <si>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</si>
  <si>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</si>
  <si>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</si>
  <si>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</si>
  <si>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</si>
  <si>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</si>
  <si>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</si>
  <si>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</si>
  <si>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</si>
  <si>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</si>
  <si>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</si>
  <si>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</si>
  <si>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</si>
  <si>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</si>
  <si>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</si>
  <si>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</si>
  <si>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</si>
  <si>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</si>
  <si>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</si>
  <si>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</si>
  <si>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</si>
  <si>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</si>
  <si>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</si>
  <si>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</si>
  <si>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</si>
  <si>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</si>
  <si>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</si>
  <si>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</si>
  <si>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</si>
  <si>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</si>
  <si>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</si>
  <si>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</si>
  <si>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</si>
  <si>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</si>
  <si>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</si>
  <si>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</si>
  <si>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</si>
  <si>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</si>
  <si>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</si>
  <si>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</si>
  <si>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</si>
  <si>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</si>
  <si>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</si>
  <si>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</si>
  <si>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</si>
  <si>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</si>
  <si>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</si>
  <si>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</si>
  <si>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</si>
  <si>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</si>
  <si>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</si>
  <si>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</si>
  <si>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</si>
  <si>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</si>
  <si>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</si>
  <si>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</si>
  <si>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</si>
  <si>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</si>
  <si>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</si>
  <si>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</si>
  <si>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</si>
  <si>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</si>
  <si>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</si>
  <si>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</si>
  <si>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</si>
  <si>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</si>
  <si>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</si>
  <si>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</si>
  <si>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</si>
  <si>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</si>
  <si>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</si>
  <si>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</si>
  <si>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</si>
  <si>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</si>
  <si>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</si>
  <si>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</si>
  <si>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</si>
  <si>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</si>
  <si>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</si>
  <si>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</si>
  <si>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</si>
  <si>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</si>
  <si>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</si>
  <si>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</si>
  <si>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</si>
  <si>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</si>
  <si>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</si>
  <si>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</si>
  <si>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</si>
  <si>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</si>
  <si>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</si>
  <si>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</si>
  <si>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</si>
  <si>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</si>
  <si>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</si>
  <si>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</si>
  <si>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</si>
  <si>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</si>
  <si>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</si>
  <si>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</si>
  <si>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</si>
  <si>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</si>
  <si>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</si>
  <si>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</si>
  <si>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</si>
  <si>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</si>
  <si>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</si>
  <si>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</si>
  <si>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</si>
  <si>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</si>
  <si>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</si>
  <si>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</si>
  <si>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</si>
  <si>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</si>
  <si>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</si>
  <si>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</si>
  <si>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</si>
  <si>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</si>
  <si>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</si>
  <si>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</si>
  <si>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</si>
  <si>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</si>
  <si>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</si>
  <si>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</si>
  <si>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</si>
  <si>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</si>
  <si>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</si>
  <si>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</si>
  <si>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</si>
  <si>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</si>
  <si>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</si>
  <si>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</si>
  <si>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</si>
  <si>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</si>
  <si>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</si>
  <si>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</si>
  <si>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</si>
  <si>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</si>
  <si>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</si>
  <si>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</si>
  <si>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</si>
  <si>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</si>
  <si>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</si>
  <si>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</si>
  <si>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</si>
  <si>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</si>
  <si>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</si>
  <si>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</si>
  <si>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</si>
  <si>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</si>
  <si>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</si>
  <si>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</si>
  <si>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</si>
  <si>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</si>
  <si>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</si>
  <si>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</si>
  <si>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</si>
  <si>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</si>
  <si>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</si>
  <si>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</si>
  <si>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</si>
  <si>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</si>
  <si>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</si>
  <si>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</si>
  <si>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</si>
  <si>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</si>
  <si>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</si>
  <si>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</si>
  <si>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</si>
  <si>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</si>
  <si>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</si>
  <si>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</si>
  <si>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</si>
  <si>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</si>
  <si>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</si>
  <si>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</si>
  <si>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</si>
  <si>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</si>
  <si>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</si>
  <si>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</si>
  <si>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</si>
  <si>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</si>
  <si>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</si>
  <si>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</si>
  <si>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</si>
  <si>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</si>
  <si>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</si>
  <si>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</si>
  <si>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</si>
  <si>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</si>
  <si>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</si>
  <si>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</si>
  <si>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</si>
  <si>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</si>
  <si>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</si>
  <si>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</si>
  <si>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</si>
  <si>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</si>
  <si>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</si>
  <si>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</si>
  <si>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</si>
  <si>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</si>
  <si>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</si>
  <si>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</si>
  <si>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</si>
  <si>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</si>
  <si>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</si>
  <si>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</si>
  <si>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</si>
  <si>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</si>
  <si>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</si>
  <si>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</si>
  <si>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</si>
  <si>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</si>
  <si>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</si>
  <si>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</si>
  <si>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</si>
  <si>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</si>
  <si>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</si>
  <si>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</si>
  <si>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</si>
  <si>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</si>
  <si>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</si>
  <si>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</si>
  <si>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</si>
  <si>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</si>
  <si>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</si>
  <si>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</si>
  <si>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</si>
  <si>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</si>
  <si>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</si>
  <si>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</si>
  <si>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</si>
  <si>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</si>
  <si>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</si>
  <si>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</si>
  <si>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</si>
  <si>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</si>
  <si>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</si>
  <si>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</si>
  <si>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</si>
  <si>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</si>
  <si>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</si>
  <si>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</si>
  <si>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</si>
  <si>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</si>
  <si>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</si>
  <si>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</si>
  <si>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</si>
  <si>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</si>
  <si>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</si>
  <si>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</si>
  <si>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</si>
  <si>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</si>
  <si>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</si>
  <si>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</si>
  <si>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</si>
  <si>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</si>
  <si>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</si>
  <si>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</si>
  <si>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</si>
  <si>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</si>
  <si>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</si>
  <si>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</si>
  <si>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</si>
  <si>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</si>
  <si>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</si>
  <si>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</si>
  <si>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</si>
  <si>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</si>
  <si>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</si>
  <si>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</si>
  <si>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</si>
  <si>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</si>
  <si>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</si>
  <si>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</si>
  <si>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</si>
  <si>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</si>
  <si>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</si>
  <si>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</si>
  <si>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</si>
  <si>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</si>
  <si>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</si>
  <si>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</si>
  <si>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</si>
  <si>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</si>
  <si>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</si>
  <si>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</si>
  <si>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</si>
  <si>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</si>
  <si>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</si>
  <si>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</si>
  <si>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</si>
  <si>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</si>
  <si>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</si>
  <si>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</si>
  <si>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</si>
  <si>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</si>
  <si>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</si>
  <si>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</si>
  <si>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</si>
  <si>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</si>
  <si>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</si>
  <si>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</si>
  <si>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</si>
  <si>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</si>
  <si>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</si>
  <si>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</si>
  <si>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</si>
  <si>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</si>
  <si>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</si>
  <si>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</si>
  <si>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</si>
  <si>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</si>
  <si>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</si>
  <si>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</si>
  <si>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</si>
  <si>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</si>
  <si>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</si>
  <si>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</si>
  <si>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</si>
  <si>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</si>
  <si>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</si>
  <si>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</si>
  <si>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</si>
  <si>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</si>
  <si>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</si>
  <si>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</si>
  <si>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</si>
  <si>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</si>
  <si>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</si>
  <si>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</si>
  <si>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</si>
  <si>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</si>
  <si>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</si>
  <si>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</si>
  <si>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</si>
  <si>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</si>
  <si>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</si>
  <si>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</si>
  <si>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</si>
  <si>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</si>
  <si>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</si>
  <si>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</si>
  <si>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</si>
  <si>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</si>
  <si>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</si>
  <si>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</si>
  <si>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</si>
  <si>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</si>
  <si>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</si>
  <si>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</si>
  <si>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</si>
  <si>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</si>
  <si>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</si>
  <si>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</si>
  <si>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</si>
  <si>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</si>
  <si>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</si>
  <si>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</si>
  <si>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</si>
  <si>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</si>
  <si>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</si>
  <si>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</si>
  <si>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</si>
  <si>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</si>
  <si>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</si>
  <si>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</si>
  <si>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</si>
  <si>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</si>
  <si>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</si>
  <si>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</si>
  <si>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</si>
  <si>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</si>
  <si>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</si>
  <si>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</si>
  <si>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</si>
  <si>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</si>
  <si>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</si>
  <si>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</si>
  <si>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</si>
  <si>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</si>
  <si>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</si>
  <si>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</si>
  <si>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</si>
  <si>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</si>
  <si>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</si>
  <si>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</si>
  <si>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</si>
  <si>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</si>
  <si>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</si>
  <si>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</si>
  <si>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</si>
  <si>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</si>
  <si>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</si>
  <si>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</si>
  <si>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</si>
  <si>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</si>
  <si>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</si>
  <si>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</si>
  <si>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</si>
  <si>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</si>
  <si>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</si>
  <si>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</si>
  <si>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</si>
  <si>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</si>
  <si>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</si>
  <si>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</si>
  <si>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</si>
  <si>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</si>
  <si>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</si>
  <si>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</si>
  <si>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</si>
  <si>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</si>
  <si>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</si>
  <si>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</si>
  <si>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</si>
  <si>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</si>
  <si>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</si>
  <si>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</si>
  <si>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</si>
  <si>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</si>
  <si>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</si>
  <si>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</si>
  <si>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</si>
  <si>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</si>
  <si>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</si>
  <si>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</si>
  <si>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</si>
  <si>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</si>
  <si>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</si>
  <si>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</si>
  <si>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</si>
  <si>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</si>
  <si>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</si>
  <si>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</si>
  <si>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</si>
  <si>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</si>
  <si>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</si>
  <si>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</si>
  <si>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</si>
  <si>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</si>
  <si>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</si>
  <si>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</si>
  <si>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</si>
  <si>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</si>
  <si>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</si>
  <si>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</si>
  <si>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</si>
  <si>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</si>
  <si>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</si>
  <si>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</si>
  <si>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</si>
  <si>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</si>
  <si>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</si>
  <si>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</si>
  <si>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</si>
  <si>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</si>
  <si>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</si>
  <si>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</si>
  <si>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</si>
  <si>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</si>
  <si>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</si>
  <si>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</si>
  <si>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</si>
  <si>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</si>
  <si>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</si>
  <si>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</si>
  <si>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</si>
  <si>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</si>
  <si>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</si>
  <si>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</si>
  <si>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</si>
  <si>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</si>
  <si>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</si>
  <si>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</si>
  <si>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</si>
  <si>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</si>
  <si>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</si>
  <si>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</si>
  <si>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</si>
  <si>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</si>
  <si>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</si>
  <si>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</si>
  <si>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</si>
  <si>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</si>
  <si>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</si>
  <si>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</si>
  <si>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</si>
  <si>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</si>
  <si>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</si>
  <si>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</si>
  <si>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</si>
  <si>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</si>
  <si>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</si>
  <si>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</si>
  <si>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</si>
  <si>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</si>
  <si>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</si>
  <si>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</si>
  <si>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</si>
  <si>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</si>
  <si>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</si>
  <si>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</si>
  <si>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</si>
  <si>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</si>
  <si>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</si>
  <si>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</si>
  <si>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</si>
  <si>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</si>
  <si>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</si>
  <si>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</si>
  <si>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</si>
  <si>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</si>
  <si>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</si>
  <si>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</si>
  <si>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</si>
  <si>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</si>
  <si>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</si>
  <si>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</si>
  <si>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</si>
  <si>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</si>
  <si>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</si>
  <si>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</si>
  <si>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</si>
  <si>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</si>
  <si>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</si>
  <si>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</si>
  <si>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</si>
  <si>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</si>
  <si>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</si>
  <si>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</si>
  <si>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</si>
  <si>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</si>
  <si>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</si>
  <si>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</si>
  <si>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</si>
  <si>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</si>
  <si>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</si>
  <si>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</si>
  <si>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</si>
  <si>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</si>
  <si>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</si>
  <si>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</si>
  <si>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</si>
  <si>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</si>
  <si>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</si>
  <si>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</si>
  <si>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</si>
  <si>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</si>
  <si>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</si>
  <si>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</si>
  <si>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</si>
  <si>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</si>
  <si>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</si>
  <si>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</si>
  <si>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</si>
  <si>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</si>
  <si>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</si>
  <si>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</si>
  <si>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</si>
  <si>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</si>
  <si>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</si>
  <si>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</si>
  <si>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</si>
  <si>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</si>
  <si>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</si>
  <si>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</si>
  <si>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</si>
  <si>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</si>
  <si>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</si>
  <si>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</si>
  <si>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</si>
  <si>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</si>
  <si>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</si>
  <si>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</si>
  <si>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</si>
  <si>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</si>
  <si>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</si>
  <si>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</si>
  <si>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</si>
  <si>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</si>
  <si>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</si>
  <si>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</si>
  <si>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</si>
  <si>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</si>
  <si>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</si>
  <si>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</si>
  <si>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</si>
  <si>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</si>
  <si>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</si>
  <si>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</si>
  <si>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</si>
  <si>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</si>
  <si>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</si>
  <si>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</si>
  <si>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</si>
  <si>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</si>
  <si>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</si>
  <si>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</si>
  <si>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</si>
  <si>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</si>
  <si>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</si>
  <si>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</si>
  <si>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</si>
  <si>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</si>
  <si>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</si>
  <si>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</si>
  <si>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</si>
  <si>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</si>
  <si>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</si>
  <si>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</si>
  <si>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</si>
  <si>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</si>
  <si>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</si>
  <si>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</si>
  <si>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</si>
  <si>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</si>
  <si>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</si>
  <si>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</si>
  <si>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</si>
  <si>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</si>
  <si>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</si>
  <si>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</si>
  <si>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</si>
  <si>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</si>
  <si>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</si>
  <si>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</si>
  <si>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</si>
  <si>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</si>
  <si>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</si>
  <si>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</si>
  <si>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</si>
  <si>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</si>
  <si>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</si>
  <si>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</si>
  <si>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</si>
  <si>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</si>
  <si>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</si>
  <si>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</si>
  <si>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</si>
  <si>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</si>
  <si>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</si>
  <si>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</si>
  <si>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</si>
  <si>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</si>
  <si>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</si>
  <si>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</si>
  <si>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</si>
  <si>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</si>
  <si>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</si>
  <si>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</si>
  <si>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</si>
  <si>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</si>
  <si>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</si>
  <si>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</si>
  <si>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</si>
  <si>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</si>
  <si>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</si>
  <si>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</si>
  <si>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</si>
  <si>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</si>
  <si>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</si>
  <si>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</si>
  <si>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</si>
  <si>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</si>
  <si>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</si>
  <si>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</si>
  <si>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</si>
  <si>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</si>
  <si>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</si>
  <si>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</si>
  <si>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</si>
  <si>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</si>
  <si>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</si>
  <si>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</si>
  <si>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</si>
  <si>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</si>
  <si>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</si>
  <si>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</si>
  <si>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</si>
  <si>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</si>
  <si>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</si>
  <si>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</si>
  <si>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</si>
  <si>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</si>
  <si>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</si>
  <si>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</si>
  <si>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</si>
  <si>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</si>
  <si>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</si>
  <si>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</si>
  <si>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</si>
  <si>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</si>
  <si>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</si>
  <si>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</si>
  <si>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</si>
  <si>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</si>
  <si>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</si>
  <si>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</si>
  <si>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</si>
  <si>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</si>
  <si>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</si>
  <si>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</si>
  <si>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</si>
  <si>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</si>
  <si>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</si>
  <si>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</si>
  <si>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</si>
  <si>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</si>
  <si>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</si>
  <si>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</si>
  <si>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</si>
  <si>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</si>
  <si>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</si>
  <si>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</si>
  <si>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</si>
  <si>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</si>
  <si>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</si>
  <si>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</si>
  <si>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</si>
  <si>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</si>
  <si>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</si>
  <si>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</si>
  <si>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</si>
  <si>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</si>
  <si>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</si>
  <si>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</si>
  <si>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</si>
  <si>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</si>
  <si>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</si>
  <si>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</si>
  <si>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</si>
  <si>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</si>
  <si>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</si>
  <si>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</si>
  <si>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</si>
  <si>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</si>
  <si>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</si>
  <si>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</si>
  <si>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</si>
  <si>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</si>
  <si>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</si>
  <si>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</si>
  <si>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</si>
  <si>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</si>
  <si>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</si>
  <si>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</si>
  <si>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</si>
  <si>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</si>
  <si>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</si>
  <si>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</si>
  <si>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</si>
  <si>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</si>
  <si>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</si>
  <si>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</si>
  <si>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</si>
  <si>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</si>
  <si>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</si>
  <si>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</si>
  <si>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</si>
  <si>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</si>
  <si>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</si>
  <si>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</si>
  <si>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</si>
  <si>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</si>
  <si>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</si>
  <si>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</si>
  <si>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</si>
  <si>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</si>
  <si>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</si>
  <si>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</si>
  <si>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</si>
  <si>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</si>
  <si>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</si>
  <si>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</si>
  <si>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</si>
  <si>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</si>
  <si>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</si>
  <si>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</si>
  <si>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</si>
  <si>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</si>
  <si>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</si>
  <si>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</si>
  <si>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</si>
  <si>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</si>
  <si>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</si>
  <si>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</si>
  <si>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</si>
  <si>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</si>
  <si>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</si>
  <si>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</si>
  <si>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</si>
  <si>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</si>
  <si>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</si>
  <si>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</si>
  <si>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</si>
  <si>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</si>
  <si>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</si>
  <si>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</si>
  <si>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</si>
  <si>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</si>
  <si>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</si>
  <si>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</si>
  <si>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</si>
  <si>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</si>
  <si>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</si>
  <si>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</si>
  <si>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</si>
  <si>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</si>
  <si>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</si>
  <si>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</si>
  <si>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</si>
  <si>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</si>
  <si>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</si>
  <si>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</si>
  <si>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</si>
  <si>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</si>
  <si>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</si>
  <si>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</si>
  <si>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</si>
  <si>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</si>
  <si>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</si>
  <si>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</si>
  <si>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</si>
  <si>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</si>
  <si>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</si>
  <si>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</si>
  <si>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</si>
  <si>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</si>
  <si>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</si>
  <si>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</si>
  <si>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</si>
  <si>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</si>
  <si>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</si>
  <si>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</si>
  <si>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</si>
  <si>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</si>
  <si>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</si>
  <si>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</si>
  <si>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</si>
  <si>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</si>
  <si>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</si>
  <si>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</si>
  <si>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</si>
  <si>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</si>
  <si>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</si>
  <si>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</si>
  <si>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</si>
  <si>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</si>
  <si>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</si>
  <si>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</si>
  <si>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</si>
  <si>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</si>
  <si>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</si>
  <si>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</si>
  <si>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</si>
  <si>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</si>
  <si>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</si>
  <si>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</si>
  <si>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</si>
  <si>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</si>
  <si>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</si>
  <si>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</si>
  <si>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</si>
  <si>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</si>
  <si>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</si>
  <si>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</si>
  <si>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</si>
  <si>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</si>
  <si>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</si>
  <si>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</si>
  <si>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</si>
  <si>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</si>
  <si>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</si>
  <si>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</si>
  <si>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</si>
  <si>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</si>
  <si>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</si>
  <si>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</si>
  <si>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</si>
  <si>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</si>
  <si>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</si>
  <si>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</si>
  <si>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</si>
  <si>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</si>
  <si>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</si>
  <si>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</si>
  <si>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</si>
  <si>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</si>
  <si>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</si>
  <si>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</si>
  <si>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</si>
  <si>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</si>
  <si>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</si>
  <si>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</si>
  <si>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</si>
  <si>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</si>
  <si>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</si>
  <si>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</si>
  <si>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</si>
  <si>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</si>
  <si>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</si>
  <si>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</si>
  <si>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</si>
  <si>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</si>
  <si>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</si>
  <si>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</si>
  <si>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</si>
  <si>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</si>
  <si>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</si>
  <si>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</si>
  <si>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</si>
  <si>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</si>
  <si>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</si>
  <si>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</si>
  <si>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</si>
  <si>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</si>
  <si>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</si>
  <si>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</si>
  <si>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</si>
  <si>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</si>
  <si>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</si>
  <si>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</si>
  <si>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</si>
  <si>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</si>
  <si>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</si>
  <si>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</si>
  <si>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</si>
  <si>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</si>
  <si>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</si>
  <si>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</si>
  <si>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</si>
  <si>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</si>
  <si>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</si>
  <si>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</si>
  <si>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</si>
  <si>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</si>
  <si>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</si>
  <si>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</si>
  <si>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</si>
  <si>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</si>
  <si>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</si>
  <si>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</si>
  <si>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</si>
  <si>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</si>
  <si>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</si>
  <si>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</si>
  <si>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</si>
  <si>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</si>
  <si>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</si>
  <si>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</si>
  <si>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</si>
  <si>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</si>
  <si>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</si>
  <si>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</si>
  <si>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</si>
  <si>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</si>
  <si>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</si>
  <si>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</si>
  <si>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</si>
  <si>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</si>
  <si>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</si>
  <si>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</si>
  <si>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</si>
  <si>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</si>
  <si>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</si>
  <si>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</si>
  <si>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</si>
  <si>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</si>
  <si>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</si>
  <si>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</si>
  <si>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</si>
  <si>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</si>
  <si>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</si>
  <si>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</si>
  <si>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</si>
  <si>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</si>
  <si>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</si>
  <si>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</si>
  <si>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</si>
  <si>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</si>
  <si>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</si>
  <si>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</si>
  <si>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</si>
  <si>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</si>
  <si>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</si>
  <si>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</si>
  <si>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</si>
  <si>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</si>
  <si>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</si>
  <si>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</si>
  <si>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</si>
  <si>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</si>
  <si>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</si>
  <si>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</si>
  <si>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</si>
  <si>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</si>
  <si>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</si>
  <si>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</si>
  <si>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</si>
  <si>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</si>
  <si>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</si>
  <si>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</si>
  <si>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</si>
  <si>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</si>
  <si>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</si>
  <si>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</si>
  <si>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</si>
  <si>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</si>
  <si>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</si>
  <si>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</si>
  <si>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</si>
  <si>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</si>
  <si>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</si>
  <si>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</si>
  <si>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</si>
  <si>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</si>
  <si>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</si>
  <si>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</si>
  <si>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</si>
  <si>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</si>
  <si>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</si>
  <si>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</si>
  <si>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</si>
  <si>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</si>
  <si>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</si>
  <si>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</si>
  <si>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</si>
  <si>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</si>
  <si>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</si>
  <si>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</si>
  <si>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</si>
  <si>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</si>
  <si>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</si>
  <si>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</si>
  <si>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</si>
  <si>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</si>
  <si>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</si>
  <si>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</si>
  <si>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</si>
  <si>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</si>
  <si>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</si>
  <si>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</si>
  <si>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</si>
  <si>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</si>
  <si>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</si>
  <si>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</si>
  <si>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</si>
  <si>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</si>
  <si>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</si>
  <si>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</si>
  <si>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</si>
  <si>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</si>
  <si>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</si>
  <si>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</si>
  <si>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</si>
  <si>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</si>
  <si>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</si>
  <si>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</si>
  <si>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</si>
  <si>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</si>
  <si>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</si>
  <si>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</si>
  <si>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</si>
  <si>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</si>
  <si>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</si>
  <si>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</si>
  <si>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</si>
  <si>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</si>
  <si>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</si>
  <si>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</si>
  <si>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</si>
  <si>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</si>
  <si>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</si>
  <si>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</si>
  <si>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</si>
  <si>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</si>
  <si>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</si>
  <si>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</si>
  <si>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</si>
  <si>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</si>
  <si>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</si>
  <si>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</si>
  <si>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</si>
  <si>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</si>
  <si>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</si>
  <si>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</si>
  <si>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</si>
  <si>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</si>
  <si>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</si>
  <si>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</si>
  <si>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</si>
  <si>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</si>
  <si>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</si>
  <si>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</si>
  <si>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</si>
  <si>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</si>
  <si>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</si>
  <si>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</si>
  <si>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</si>
  <si>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</si>
  <si>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</si>
  <si>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</si>
  <si>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</si>
  <si>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</si>
  <si>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</si>
  <si>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</si>
  <si>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</si>
  <si>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</si>
  <si>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</si>
  <si>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</si>
  <si>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</si>
  <si>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</si>
  <si>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</si>
  <si>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</si>
  <si>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</si>
  <si>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</si>
  <si>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</si>
  <si>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</si>
  <si>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</si>
  <si>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</si>
  <si>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</si>
  <si>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</si>
  <si>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</si>
  <si>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</si>
  <si>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</si>
  <si>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</si>
  <si>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</si>
  <si>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</si>
  <si>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</si>
  <si>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</si>
  <si>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</si>
  <si>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</si>
  <si>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</si>
  <si>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</si>
  <si>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</si>
  <si>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</si>
  <si>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</si>
  <si>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</si>
  <si>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</si>
  <si>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</si>
  <si>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</si>
  <si>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</si>
  <si>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</si>
  <si>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</si>
  <si>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</si>
  <si>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</si>
  <si>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</si>
  <si>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</si>
  <si>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</si>
  <si>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</si>
  <si>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</si>
  <si>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</si>
  <si>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</si>
  <si>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</si>
  <si>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</si>
  <si>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</si>
  <si>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</si>
  <si>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</si>
  <si>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</si>
  <si>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</si>
  <si>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</si>
  <si>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</si>
  <si>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</si>
  <si>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</si>
  <si>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</si>
  <si>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</si>
  <si>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</si>
  <si>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</si>
  <si>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</si>
  <si>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</si>
  <si>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</si>
  <si>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</si>
  <si>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</si>
  <si>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</si>
  <si>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</si>
  <si>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</si>
  <si>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</si>
  <si>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</si>
  <si>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</si>
  <si>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</si>
  <si>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</si>
  <si>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</si>
  <si>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</si>
  <si>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</si>
  <si>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</si>
  <si>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</si>
  <si>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</si>
  <si>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</si>
  <si>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</si>
  <si>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</si>
  <si>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</si>
  <si>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</si>
  <si>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</si>
  <si>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</si>
  <si>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</si>
  <si>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</si>
  <si>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</si>
  <si>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</si>
  <si>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</si>
  <si>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</si>
  <si>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</si>
  <si>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</si>
  <si>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</si>
  <si>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</si>
  <si>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</si>
  <si>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</si>
  <si>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</si>
  <si>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</si>
  <si>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</si>
  <si>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</si>
  <si>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</si>
  <si>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</si>
  <si>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</si>
  <si>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</si>
  <si>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</si>
  <si>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</si>
  <si>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</si>
  <si>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</si>
  <si>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</si>
  <si>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</si>
  <si>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</si>
  <si>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</si>
  <si>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</si>
  <si>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</si>
  <si>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</si>
  <si>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</si>
  <si>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</si>
  <si>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</si>
  <si>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</si>
  <si>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</si>
  <si>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</si>
  <si>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</si>
  <si>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</si>
  <si>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</si>
  <si>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</si>
  <si>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</si>
  <si>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</si>
  <si>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</si>
  <si>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</si>
  <si>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</si>
  <si>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</si>
  <si>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</si>
  <si>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</si>
  <si>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</si>
  <si>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</si>
  <si>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</si>
  <si>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</si>
  <si>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</si>
  <si>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</si>
  <si>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</si>
  <si>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</si>
  <si>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</si>
  <si>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</si>
  <si>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</si>
  <si>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</si>
  <si>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</si>
  <si>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</si>
  <si>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</si>
  <si>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</si>
  <si>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</si>
  <si>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</si>
  <si>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</si>
  <si>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</si>
  <si>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</si>
  <si>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</si>
  <si>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</si>
  <si>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</si>
  <si>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</si>
  <si>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</si>
  <si>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</si>
  <si>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</si>
  <si>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</si>
  <si>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</si>
  <si>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</si>
  <si>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</si>
  <si>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</si>
  <si>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</si>
  <si>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</si>
  <si>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</si>
  <si>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</si>
  <si>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</si>
  <si>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</si>
  <si>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</si>
  <si>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</si>
  <si>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</si>
  <si>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</si>
  <si>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</si>
  <si>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</si>
  <si>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</si>
  <si>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</si>
  <si>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</si>
  <si>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</si>
  <si>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</si>
  <si>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</si>
  <si>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</si>
  <si>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</si>
  <si>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</si>
  <si>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</si>
  <si>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</si>
  <si>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</si>
  <si>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</si>
  <si>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</si>
  <si>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</si>
  <si>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</si>
  <si>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</si>
  <si>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</si>
  <si>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</si>
  <si>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</si>
  <si>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</si>
  <si>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</si>
  <si>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</si>
  <si>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</si>
  <si>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</si>
  <si>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</si>
  <si>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</si>
  <si>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</si>
  <si>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</si>
  <si>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</si>
  <si>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</si>
  <si>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</si>
  <si>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</si>
  <si>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</si>
  <si>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</si>
  <si>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</si>
  <si>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</si>
  <si>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</si>
  <si>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</si>
  <si>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</si>
  <si>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</si>
  <si>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</si>
  <si>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</si>
  <si>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</si>
  <si>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</si>
  <si>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</si>
  <si>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</si>
  <si>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</si>
  <si>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</si>
  <si>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</si>
  <si>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</si>
  <si>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</si>
  <si>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</si>
  <si>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</si>
  <si>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</si>
  <si>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</si>
  <si>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</si>
  <si>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</si>
  <si>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</si>
  <si>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</si>
  <si>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</si>
  <si>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</si>
  <si>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</si>
  <si>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</si>
  <si>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</si>
  <si>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</si>
  <si>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</si>
  <si>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</si>
  <si>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</si>
  <si>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</si>
  <si>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</si>
  <si>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</si>
  <si>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</si>
  <si>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</si>
  <si>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</si>
  <si>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</si>
  <si>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</si>
  <si>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</si>
  <si>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</si>
  <si>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</si>
  <si>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</si>
  <si>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</si>
  <si>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</si>
  <si>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</si>
  <si>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</si>
  <si>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</si>
  <si>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</si>
  <si>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</si>
  <si>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</si>
  <si>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</si>
  <si>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</si>
  <si>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</si>
  <si>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</si>
  <si>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</si>
  <si>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</si>
  <si>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</si>
  <si>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</si>
  <si>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</si>
  <si>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</si>
  <si>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</si>
  <si>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</si>
  <si>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</si>
  <si>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</si>
  <si>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</si>
  <si>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</si>
  <si>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</si>
  <si>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</si>
  <si>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</si>
  <si>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</si>
  <si>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</si>
  <si>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</si>
  <si>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</si>
  <si>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</si>
  <si>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</si>
  <si>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</si>
  <si>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</si>
  <si>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</si>
  <si>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</si>
  <si>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</si>
  <si>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</si>
  <si>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</si>
  <si>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</si>
  <si>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</si>
  <si>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</si>
  <si>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</si>
  <si>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</si>
  <si>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</si>
  <si>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</si>
  <si>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</si>
  <si>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</si>
  <si>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</si>
  <si>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</si>
  <si>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</si>
  <si>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</si>
  <si>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</si>
  <si>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</si>
  <si>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</si>
  <si>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</si>
  <si>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</si>
  <si>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</si>
  <si>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</si>
  <si>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</si>
  <si>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</si>
  <si>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</si>
  <si>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</si>
  <si>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</si>
  <si>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</si>
  <si>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</si>
  <si>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</si>
  <si>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</si>
  <si>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</si>
  <si>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</si>
  <si>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</si>
  <si>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</si>
  <si>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</si>
  <si>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</si>
  <si>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</si>
  <si>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</si>
  <si>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</si>
  <si>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</si>
  <si>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</si>
  <si>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</si>
  <si>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</si>
  <si>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</si>
  <si>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</si>
  <si>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</si>
  <si>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</si>
  <si>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</si>
  <si>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</si>
  <si>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</si>
  <si>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</si>
  <si>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</si>
  <si>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</si>
  <si>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</si>
  <si>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</si>
  <si>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</si>
  <si>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</si>
  <si>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</si>
  <si>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</si>
  <si>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</si>
  <si>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</si>
  <si>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</si>
  <si>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</si>
  <si>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</si>
  <si>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</si>
  <si>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</si>
  <si>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</si>
  <si>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</si>
  <si>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</si>
  <si>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</si>
  <si>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</si>
  <si>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</si>
  <si>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</si>
  <si>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</si>
  <si>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</si>
  <si>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</si>
  <si>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</si>
  <si>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</si>
  <si>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</si>
  <si>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</si>
  <si>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</si>
  <si>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</si>
  <si>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</si>
  <si>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</si>
  <si>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</si>
  <si>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</si>
  <si>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</si>
  <si>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</si>
  <si>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</si>
  <si>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</si>
  <si>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</si>
  <si>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</si>
  <si>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</si>
  <si>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</si>
  <si>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</si>
  <si>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</si>
  <si>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</si>
  <si>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</si>
  <si>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</si>
  <si>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</si>
  <si>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</si>
  <si>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</si>
  <si>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</si>
  <si>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</si>
  <si>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</si>
  <si>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</si>
  <si>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</si>
  <si>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</si>
  <si>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</si>
  <si>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</si>
  <si>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</si>
  <si>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</si>
  <si>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</si>
  <si>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</si>
  <si>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</si>
  <si>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</si>
  <si>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</si>
  <si>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</si>
  <si>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</si>
  <si>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</si>
  <si>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</si>
  <si>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</si>
  <si>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</si>
  <si>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</si>
  <si>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</si>
  <si>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</si>
  <si>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</si>
  <si>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</si>
  <si>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</si>
  <si>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</si>
  <si>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</si>
  <si>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</si>
  <si>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</si>
  <si>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</si>
  <si>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</si>
  <si>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</si>
  <si>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</si>
  <si>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</si>
  <si>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</si>
  <si>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</si>
  <si>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</si>
  <si>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</si>
  <si>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</si>
  <si>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</si>
  <si>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</si>
  <si>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</si>
  <si>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</si>
  <si>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</si>
  <si>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</si>
  <si>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</si>
  <si>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</si>
  <si>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</si>
  <si>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</si>
  <si>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</si>
  <si>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</si>
  <si>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</si>
  <si>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</si>
  <si>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</si>
  <si>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</si>
  <si>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</si>
  <si>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</si>
  <si>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</si>
  <si>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</si>
  <si>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</si>
  <si>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</si>
  <si>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</si>
  <si>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</si>
  <si>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</si>
  <si>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</si>
  <si>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</si>
  <si>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</si>
  <si>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</si>
  <si>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</si>
  <si>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</si>
  <si>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</si>
  <si>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</si>
  <si>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</si>
  <si>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</si>
  <si>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</si>
  <si>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</si>
  <si>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</si>
  <si>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</si>
  <si>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</si>
  <si>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</si>
  <si>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</si>
  <si>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</si>
  <si>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</si>
  <si>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</si>
  <si>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</si>
  <si>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</si>
  <si>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</si>
  <si>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</si>
  <si>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</si>
  <si>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</si>
  <si>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</si>
  <si>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</si>
  <si>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</si>
  <si>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</si>
  <si>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</si>
  <si>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</si>
  <si>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</si>
  <si>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</si>
  <si>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</si>
  <si>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</si>
  <si>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</si>
  <si>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</si>
  <si>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</si>
  <si>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</si>
  <si>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</si>
  <si>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</si>
  <si>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</si>
  <si>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</si>
  <si>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</si>
  <si>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</si>
  <si>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</si>
  <si>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</si>
  <si>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</si>
  <si>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</si>
  <si>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</si>
  <si>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</si>
  <si>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</si>
  <si>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</si>
  <si>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</si>
  <si>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</si>
  <si>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</si>
  <si>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</si>
  <si>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</si>
  <si>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</si>
  <si>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</si>
  <si>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</si>
  <si>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</si>
  <si>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</si>
  <si>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</si>
  <si>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</si>
  <si>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</si>
  <si>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</si>
  <si>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</si>
  <si>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</si>
  <si>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</si>
  <si>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</si>
  <si>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</si>
  <si>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</si>
  <si>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</si>
  <si>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</si>
  <si>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</si>
  <si>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</si>
  <si>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</si>
  <si>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</si>
  <si>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</si>
  <si>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</si>
  <si>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</si>
  <si>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</si>
  <si>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</si>
  <si>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</si>
  <si>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</si>
  <si>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</si>
  <si>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</si>
  <si>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</si>
  <si>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</si>
  <si>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</si>
  <si>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</si>
  <si>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</si>
  <si>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</si>
  <si>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</si>
  <si>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</si>
  <si>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</si>
  <si>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</si>
  <si>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</si>
  <si>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</si>
  <si>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</si>
  <si>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</si>
  <si>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</si>
  <si>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</si>
  <si>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</si>
  <si>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</si>
  <si>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</si>
  <si>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</si>
  <si>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</si>
  <si>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</si>
  <si>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</si>
  <si>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</si>
  <si>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</si>
  <si>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</si>
  <si>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</si>
  <si>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</si>
  <si>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</si>
  <si>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</si>
  <si>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</si>
  <si>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</si>
  <si>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</si>
  <si>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</si>
  <si>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</si>
  <si>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</si>
  <si>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</si>
  <si>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</si>
  <si>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</si>
  <si>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</si>
  <si>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</si>
  <si>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</si>
  <si>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</si>
  <si>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</si>
  <si>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</si>
  <si>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</si>
  <si>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</si>
  <si>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</si>
  <si>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</si>
  <si>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</si>
  <si>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</si>
  <si>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</si>
  <si>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</si>
  <si>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</si>
  <si>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</si>
  <si>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</si>
  <si>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</si>
  <si>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</si>
  <si>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</si>
  <si>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</si>
  <si>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</si>
  <si>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</si>
  <si>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</si>
  <si>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</si>
  <si>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</si>
  <si>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</si>
  <si>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</si>
  <si>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</si>
  <si>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</si>
  <si>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</si>
  <si>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</si>
  <si>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</si>
  <si>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</si>
  <si>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</si>
  <si>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</si>
  <si>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</si>
  <si>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</si>
  <si>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</si>
  <si>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</si>
  <si>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</si>
  <si>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</si>
  <si>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</si>
  <si>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</si>
  <si>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</si>
  <si>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</si>
  <si>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</si>
  <si>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</si>
  <si>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</si>
  <si>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</si>
  <si>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</si>
  <si>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</si>
  <si>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</si>
  <si>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</si>
  <si>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</si>
  <si>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</si>
  <si>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</si>
  <si>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</si>
  <si>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</si>
  <si>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</si>
  <si>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</si>
  <si>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</si>
  <si>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</si>
  <si>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</si>
  <si>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</si>
  <si>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</si>
  <si>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</si>
  <si>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</si>
  <si>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</si>
  <si>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</si>
  <si>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</si>
  <si>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</si>
  <si>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</si>
  <si>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</si>
  <si>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</si>
  <si>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</si>
  <si>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</si>
  <si>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</si>
  <si>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</si>
  <si>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</si>
  <si>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</si>
  <si>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</si>
  <si>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</si>
  <si>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</si>
  <si>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</si>
  <si>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</si>
  <si>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</si>
  <si>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</si>
  <si>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</si>
  <si>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</si>
  <si>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</si>
  <si>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</si>
  <si>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</si>
  <si>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</si>
  <si>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</si>
  <si>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</si>
  <si>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</si>
  <si>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</si>
  <si>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</si>
  <si>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</si>
  <si>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</si>
  <si>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</si>
  <si>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</si>
  <si>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</si>
  <si>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</si>
  <si>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</si>
  <si>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</si>
  <si>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</si>
  <si>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</si>
  <si>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</si>
  <si>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</si>
  <si>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</si>
  <si>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</si>
  <si>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</si>
  <si>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</si>
  <si>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</si>
  <si>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</si>
  <si>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</si>
  <si>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</si>
  <si>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</si>
  <si>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</si>
  <si>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</si>
  <si>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</si>
  <si>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</si>
  <si>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</si>
  <si>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</si>
  <si>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</si>
  <si>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</si>
  <si>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</si>
  <si>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</si>
  <si>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</si>
  <si>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</si>
  <si>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</si>
  <si>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</si>
  <si>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</si>
  <si>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</si>
  <si>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</si>
  <si>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</si>
  <si>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</si>
  <si>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</si>
  <si>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</si>
  <si>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</si>
  <si>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</si>
  <si>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</si>
  <si>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</si>
  <si>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</si>
  <si>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</si>
  <si>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</si>
  <si>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</si>
  <si>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</si>
  <si>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</si>
  <si>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</si>
  <si>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</si>
  <si>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</si>
  <si>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</si>
  <si>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</si>
  <si>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</si>
  <si>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</si>
  <si>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</si>
  <si>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</si>
  <si>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</si>
  <si>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</si>
  <si>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</si>
  <si>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</si>
  <si>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</si>
  <si>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</si>
  <si>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</si>
  <si>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</si>
  <si>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</si>
  <si>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</si>
  <si>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</si>
  <si>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</si>
  <si>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</si>
  <si>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</si>
  <si>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</si>
  <si>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</si>
  <si>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</si>
  <si>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</si>
  <si>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</si>
  <si>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</si>
  <si>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</si>
  <si>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</si>
  <si>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</si>
  <si>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</si>
  <si>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</si>
  <si>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</si>
  <si>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</si>
  <si>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</si>
  <si>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</si>
  <si>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</si>
  <si>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</si>
  <si>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</si>
  <si>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</si>
  <si>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</si>
  <si>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</si>
  <si>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</si>
  <si>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</si>
  <si>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</si>
  <si>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</si>
  <si>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</si>
  <si>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</si>
  <si>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</si>
  <si>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</si>
  <si>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</si>
  <si>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</si>
  <si>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</si>
  <si>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</si>
  <si>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</si>
  <si>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</si>
  <si>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</si>
  <si>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</si>
  <si>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</si>
  <si>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</si>
  <si>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</si>
  <si>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</si>
  <si>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</si>
  <si>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</si>
  <si>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</si>
  <si>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</si>
  <si>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</si>
  <si>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</si>
  <si>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</si>
  <si>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</si>
  <si>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</si>
  <si>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</si>
  <si>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</si>
  <si>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</si>
  <si>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</si>
  <si>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</si>
  <si>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</si>
  <si>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</si>
  <si>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</si>
  <si>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</si>
  <si>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</si>
  <si>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</si>
  <si>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</si>
  <si>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</si>
  <si>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</si>
  <si>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</si>
  <si>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</si>
  <si>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</si>
  <si>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</si>
  <si>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</si>
  <si>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</si>
  <si>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</si>
  <si>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</si>
  <si>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</si>
  <si>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</si>
  <si>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</si>
  <si>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</si>
  <si>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</si>
  <si>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</si>
  <si>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</si>
  <si>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</si>
  <si>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</si>
  <si>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</si>
  <si>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</si>
  <si>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</si>
  <si>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</si>
  <si>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</si>
  <si>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</si>
  <si>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</si>
  <si>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</si>
  <si>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</si>
  <si>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</si>
  <si>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</si>
  <si>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</si>
  <si>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</si>
  <si>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</si>
  <si>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</si>
  <si>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</si>
  <si>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</si>
  <si>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</si>
  <si>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</si>
  <si>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</si>
  <si>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</si>
  <si>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</si>
  <si>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</si>
  <si>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</si>
  <si>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</si>
  <si>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</si>
  <si>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</si>
  <si>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</si>
  <si>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</si>
  <si>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</si>
  <si>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</si>
  <si>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</si>
  <si>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</si>
  <si>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</si>
  <si>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</si>
  <si>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</si>
  <si>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</si>
  <si>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</si>
  <si>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</si>
  <si>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</si>
  <si>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</si>
  <si>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</si>
  <si>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</si>
  <si>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</si>
  <si>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</si>
  <si>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</si>
  <si>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</si>
  <si>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</si>
  <si>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</si>
  <si>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</si>
  <si>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</si>
  <si>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</si>
  <si>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</si>
  <si>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</si>
  <si>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</si>
  <si>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</si>
  <si>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</si>
  <si>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</si>
  <si>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</si>
  <si>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</si>
  <si>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</si>
  <si>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</si>
  <si>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</si>
  <si>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</si>
  <si>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</si>
  <si>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</si>
  <si>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</si>
  <si>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</si>
  <si>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</si>
  <si>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</si>
  <si>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</si>
  <si>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</si>
  <si>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</si>
  <si>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</si>
  <si>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</si>
  <si>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</si>
  <si>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</si>
  <si>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</si>
  <si>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</si>
  <si>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</si>
  <si>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</si>
  <si>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</si>
  <si>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</si>
  <si>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</si>
  <si>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</si>
  <si>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</si>
  <si>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</si>
  <si>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</si>
  <si>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</si>
  <si>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</si>
  <si>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</si>
  <si>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</si>
  <si>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</si>
  <si>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</si>
  <si>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</si>
  <si>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</si>
  <si>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</si>
  <si>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</si>
  <si>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</si>
  <si>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</si>
  <si>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</si>
  <si>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</si>
  <si>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</si>
  <si>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</si>
  <si>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</si>
  <si>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</si>
  <si>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</si>
  <si>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</si>
  <si>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</si>
  <si>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</si>
  <si>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</si>
  <si>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</si>
  <si>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</si>
  <si>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</si>
  <si>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</si>
  <si>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</si>
  <si>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</si>
  <si>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</si>
  <si>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</si>
  <si>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</si>
  <si>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</si>
  <si>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</si>
  <si>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</si>
  <si>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</si>
  <si>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</si>
  <si>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</si>
  <si>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</si>
  <si>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</si>
  <si>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</si>
  <si>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</si>
  <si>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</si>
  <si>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</si>
  <si>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</si>
  <si>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</si>
  <si>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</si>
  <si>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</si>
  <si>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</si>
  <si>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</si>
  <si>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</si>
  <si>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</si>
  <si>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</si>
  <si>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</si>
  <si>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</si>
  <si>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</si>
  <si>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</si>
  <si>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</si>
  <si>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</si>
  <si>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</si>
  <si>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</si>
  <si>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</si>
  <si>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</si>
  <si>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</si>
  <si>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</si>
  <si>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</si>
  <si>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</si>
  <si>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</si>
  <si>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</si>
  <si>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</si>
  <si>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</si>
  <si>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</si>
  <si>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</si>
  <si>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</si>
  <si>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</si>
  <si>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</si>
  <si>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</si>
  <si>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</si>
  <si>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</si>
  <si>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</si>
  <si>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</si>
  <si>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</si>
  <si>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</si>
  <si>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</si>
  <si>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</si>
  <si>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</si>
  <si>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</si>
  <si>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</si>
  <si>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</si>
  <si>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</si>
  <si>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</si>
  <si>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</si>
  <si>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</si>
  <si>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</si>
  <si>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</si>
  <si>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</si>
  <si>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</si>
  <si>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</si>
  <si>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</si>
  <si>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</si>
  <si>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</si>
  <si>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</si>
  <si>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</si>
  <si>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</si>
  <si>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</si>
  <si>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</si>
  <si>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</si>
  <si>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</si>
  <si>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</si>
  <si>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</si>
  <si>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</si>
  <si>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</si>
  <si>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</si>
  <si>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</si>
  <si>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</si>
  <si>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</si>
  <si>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</si>
  <si>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</si>
  <si>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</si>
  <si>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</si>
  <si>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</si>
  <si>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</si>
  <si>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</si>
  <si>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</si>
  <si>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</si>
  <si>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</si>
  <si>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</si>
  <si>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</si>
  <si>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</si>
  <si>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</si>
  <si>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</si>
  <si>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</si>
  <si>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</si>
  <si>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</si>
  <si>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</si>
  <si>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</si>
  <si>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</si>
  <si>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</si>
  <si>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</si>
  <si>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</si>
  <si>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</si>
  <si>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</si>
  <si>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</si>
  <si>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</si>
  <si>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</si>
  <si>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</si>
  <si>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</si>
  <si>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</si>
  <si>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</si>
  <si>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</si>
  <si>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</si>
  <si>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</si>
  <si>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</si>
  <si>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</si>
  <si>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</si>
  <si>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</si>
  <si>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</si>
  <si>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</si>
  <si>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</si>
  <si>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</si>
  <si>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</si>
  <si>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</si>
  <si>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</si>
  <si>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</si>
  <si>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</si>
  <si>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</si>
  <si>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</si>
  <si>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</si>
  <si>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</si>
  <si>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</si>
  <si>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</si>
  <si>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</si>
  <si>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</si>
  <si>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</si>
  <si>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</si>
  <si>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</si>
  <si>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</si>
  <si>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</si>
  <si>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</si>
  <si>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</si>
  <si>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</si>
  <si>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</si>
  <si>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</si>
  <si>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</si>
  <si>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</si>
  <si>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</si>
  <si>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</si>
  <si>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</si>
  <si>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</si>
  <si>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</si>
  <si>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</si>
  <si>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</si>
  <si>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</si>
  <si>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</si>
  <si>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</si>
  <si>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</si>
  <si>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</si>
  <si>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</si>
  <si>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</si>
  <si>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</si>
  <si>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</si>
  <si>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</si>
  <si>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</si>
  <si>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</si>
  <si>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</si>
  <si>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</si>
  <si>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</si>
  <si>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</si>
  <si>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</si>
  <si>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</si>
  <si>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</si>
  <si>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</si>
  <si>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</si>
  <si>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</si>
  <si>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</si>
  <si>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</si>
  <si>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</si>
  <si>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</si>
  <si>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</si>
  <si>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</si>
  <si>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</si>
  <si>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</si>
  <si>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</si>
  <si>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</si>
  <si>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</si>
  <si>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</si>
  <si>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</si>
  <si>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</si>
  <si>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</si>
  <si>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</si>
  <si>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</si>
  <si>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</si>
  <si>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</si>
  <si>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</si>
  <si>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</si>
  <si>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</si>
  <si>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</si>
  <si>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</si>
  <si>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</si>
  <si>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</si>
  <si>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</si>
  <si>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</si>
  <si>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</si>
  <si>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</si>
  <si>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</si>
  <si>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</si>
  <si>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</si>
  <si>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</si>
  <si>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</si>
  <si>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</si>
  <si>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</si>
  <si>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</si>
  <si>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</si>
  <si>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</si>
  <si>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</si>
  <si>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</si>
  <si>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</si>
  <si>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</si>
  <si>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</si>
  <si>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</si>
  <si>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</si>
  <si>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</si>
  <si>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</si>
  <si>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</si>
  <si>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</si>
  <si>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</si>
  <si>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</si>
  <si>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</si>
  <si>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</si>
  <si>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</si>
  <si>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</si>
  <si>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</si>
  <si>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</si>
  <si>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</si>
  <si>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</si>
  <si>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</si>
  <si>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</si>
  <si>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</si>
  <si>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</si>
  <si>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</si>
  <si>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</si>
  <si>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</si>
  <si>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</si>
  <si>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</si>
  <si>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</si>
  <si>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</si>
  <si>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</si>
  <si>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</si>
  <si>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</si>
  <si>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</si>
  <si>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</si>
  <si>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</si>
  <si>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</si>
  <si>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</si>
  <si>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</si>
  <si>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</si>
  <si>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</si>
  <si>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</si>
  <si>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</si>
  <si>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</si>
  <si>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</si>
  <si>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</si>
  <si>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</si>
  <si>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</si>
  <si>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</si>
  <si>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</si>
  <si>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</si>
  <si>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</si>
  <si>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</si>
  <si>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</si>
  <si>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</si>
  <si>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</si>
  <si>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</si>
  <si>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</si>
  <si>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</si>
  <si>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</si>
  <si>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</si>
  <si>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</si>
  <si>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</si>
  <si>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</si>
  <si>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</si>
  <si>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</si>
  <si>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</si>
  <si>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</si>
  <si>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</si>
  <si>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</si>
  <si>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</si>
  <si>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</si>
  <si>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</si>
  <si>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</si>
  <si>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</si>
  <si>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</si>
  <si>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</si>
  <si>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</si>
  <si>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</si>
  <si>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</si>
  <si>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</si>
  <si>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</si>
  <si>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</si>
  <si>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</si>
  <si>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</si>
  <si>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</si>
  <si>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</si>
  <si>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</si>
  <si>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</si>
  <si>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</si>
  <si>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</si>
  <si>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</si>
  <si>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</si>
  <si>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</si>
  <si>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</si>
  <si>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</si>
  <si>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</si>
  <si>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</si>
  <si>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</si>
  <si>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</si>
  <si>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</si>
  <si>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</si>
  <si>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</si>
  <si>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</si>
  <si>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</si>
  <si>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</si>
  <si>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</si>
  <si>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</si>
  <si>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</si>
  <si>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</si>
  <si>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</si>
  <si>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</si>
  <si>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</si>
  <si>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</si>
  <si>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</si>
  <si>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</si>
  <si>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</si>
  <si>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</si>
  <si>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</si>
  <si>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</si>
  <si>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</si>
  <si>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</si>
  <si>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</si>
  <si>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</si>
  <si>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</si>
  <si>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</si>
  <si>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</si>
  <si>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</si>
  <si>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</si>
  <si>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</si>
  <si>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</si>
  <si>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</si>
  <si>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</si>
  <si>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</si>
  <si>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</si>
  <si>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</si>
  <si>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</si>
  <si>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</si>
  <si>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</si>
  <si>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</si>
  <si>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</si>
  <si>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</si>
  <si>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</si>
  <si>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</si>
  <si>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</si>
  <si>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</si>
  <si>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</si>
  <si>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</si>
  <si>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</si>
  <si>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</si>
  <si>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</si>
  <si>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</si>
  <si>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</si>
  <si>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</si>
  <si>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</si>
  <si>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</si>
  <si>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</si>
  <si>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</si>
  <si>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</si>
  <si>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</si>
  <si>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</si>
  <si>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</si>
  <si>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</si>
  <si>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</si>
  <si>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</si>
  <si>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</si>
  <si>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</si>
  <si>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</si>
  <si>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</si>
  <si>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</si>
  <si>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</si>
  <si>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</si>
  <si>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</si>
  <si>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</si>
  <si>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</si>
  <si>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</si>
  <si>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</si>
  <si>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</si>
  <si>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</si>
  <si>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</si>
  <si>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</si>
  <si>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</si>
  <si>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</si>
  <si>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</si>
  <si>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</si>
  <si>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</si>
  <si>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</si>
  <si>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</si>
  <si>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</si>
  <si>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</si>
  <si>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</si>
  <si>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</si>
  <si>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</si>
  <si>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</si>
  <si>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</si>
  <si>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</si>
  <si>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</si>
  <si>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</si>
  <si>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</si>
  <si>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</si>
  <si>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</si>
  <si>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</si>
  <si>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</si>
  <si>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</si>
  <si>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</si>
  <si>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</si>
  <si>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</si>
  <si>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</si>
  <si>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</si>
  <si>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</si>
  <si>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</si>
  <si>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</si>
  <si>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</si>
  <si>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</si>
  <si>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</si>
  <si>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</si>
  <si>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</si>
  <si>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</si>
  <si>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</si>
  <si>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</si>
  <si>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</si>
  <si>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</si>
  <si>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</si>
  <si>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</si>
  <si>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</si>
  <si>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</si>
  <si>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</si>
  <si>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</si>
  <si>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</si>
  <si>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</si>
  <si>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</si>
  <si>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</si>
  <si>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</si>
  <si>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</si>
  <si>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</si>
  <si>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</si>
  <si>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</si>
  <si>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</si>
  <si>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</si>
  <si>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</si>
  <si>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</si>
  <si>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</si>
  <si>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</si>
  <si>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</si>
  <si>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</si>
  <si>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</si>
  <si>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</si>
  <si>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</si>
  <si>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</si>
  <si>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</si>
  <si>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</si>
  <si>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</si>
  <si>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</si>
  <si>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</si>
  <si>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</si>
  <si>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</si>
  <si>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</si>
  <si>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</si>
  <si>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</si>
  <si>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</si>
  <si>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</si>
  <si>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</si>
  <si>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</si>
  <si>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</si>
  <si>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</si>
  <si>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</si>
  <si>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</si>
  <si>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</si>
  <si>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</si>
  <si>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</si>
  <si>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</si>
  <si>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</si>
  <si>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</si>
  <si>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</si>
  <si>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</si>
  <si>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</si>
  <si>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</si>
  <si>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</si>
  <si>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</si>
  <si>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</si>
  <si>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</si>
  <si>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</si>
  <si>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</si>
  <si>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</si>
  <si>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</si>
  <si>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</si>
  <si>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</si>
  <si>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</si>
  <si>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</si>
  <si>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</si>
  <si>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</si>
  <si>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</si>
  <si>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</si>
  <si>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</si>
  <si>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</si>
  <si>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</si>
  <si>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</si>
  <si>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</si>
  <si>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</si>
  <si>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</si>
  <si>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</si>
  <si>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</si>
  <si>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</si>
  <si>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</si>
  <si>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</si>
  <si>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</si>
  <si>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</si>
  <si>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</si>
  <si>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</si>
  <si>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</si>
  <si>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</si>
  <si>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</si>
  <si>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</si>
  <si>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</si>
  <si>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</si>
  <si>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</si>
  <si>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</si>
  <si>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</si>
  <si>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</si>
  <si>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</si>
  <si>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</si>
  <si>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</si>
  <si>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</si>
  <si>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</si>
  <si>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</si>
  <si>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</si>
  <si>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</si>
  <si>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</si>
  <si>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</si>
  <si>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</si>
  <si>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</si>
  <si>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</si>
  <si>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</si>
  <si>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</si>
  <si>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</si>
  <si>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</si>
  <si>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</si>
  <si>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</si>
  <si>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</si>
  <si>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</si>
  <si>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</si>
  <si>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</si>
  <si>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</si>
  <si>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</si>
  <si>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</si>
  <si>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</si>
  <si>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</si>
  <si>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</si>
  <si>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</si>
  <si>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</si>
  <si>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</si>
  <si>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</si>
  <si>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</si>
  <si>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</si>
  <si>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</si>
  <si>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</si>
  <si>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</si>
  <si>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</si>
  <si>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</si>
  <si>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</si>
  <si>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</si>
  <si>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</si>
  <si>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</si>
  <si>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</si>
  <si>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</si>
  <si>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</si>
  <si>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</si>
  <si>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</si>
  <si>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</si>
  <si>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</si>
  <si>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</si>
  <si>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</si>
  <si>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</si>
  <si>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</si>
  <si>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</si>
  <si>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</si>
  <si>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</si>
  <si>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</si>
  <si>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</si>
  <si>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</si>
  <si>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</si>
  <si>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</si>
  <si>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</si>
  <si>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</si>
  <si>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</si>
  <si>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</si>
  <si>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</si>
  <si>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</si>
  <si>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</si>
  <si>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</si>
  <si>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</si>
  <si>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</si>
  <si>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</si>
  <si>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</si>
  <si>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</si>
  <si>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</si>
  <si>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</si>
  <si>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</si>
  <si>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</si>
  <si>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</si>
  <si>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</si>
  <si>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</si>
  <si>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</si>
  <si>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</si>
  <si>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</si>
  <si>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</si>
  <si>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</si>
  <si>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</si>
  <si>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</si>
  <si>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</si>
  <si>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</si>
  <si>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</si>
  <si>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</si>
  <si>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</si>
  <si>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</si>
  <si>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</si>
  <si>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</si>
  <si>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</si>
  <si>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</si>
  <si>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</si>
  <si>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</si>
  <si>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</si>
  <si>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</si>
  <si>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</si>
  <si>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</si>
  <si>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</si>
  <si>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</si>
  <si>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</si>
  <si>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</si>
  <si>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</si>
  <si>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</si>
  <si>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</si>
  <si>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</si>
  <si>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</si>
  <si>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</si>
  <si>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</si>
  <si>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</si>
  <si>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</si>
  <si>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</si>
  <si>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</si>
  <si>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</si>
  <si>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</si>
  <si>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</si>
  <si>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</si>
  <si>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</si>
  <si>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</si>
  <si>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</si>
  <si>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</si>
  <si>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</si>
  <si>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</si>
  <si>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</si>
  <si>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</si>
  <si>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</si>
  <si>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</si>
  <si>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</si>
  <si>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</si>
  <si>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</si>
  <si>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</si>
  <si>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</si>
  <si>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</si>
  <si>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</si>
  <si>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</si>
  <si>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</si>
  <si>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</si>
  <si>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</si>
  <si>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</si>
  <si>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</si>
  <si>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</si>
  <si>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</si>
  <si>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</si>
  <si>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</si>
  <si>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</si>
  <si>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</si>
  <si>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</si>
  <si>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</si>
  <si>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</si>
  <si>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</si>
  <si>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</si>
  <si>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</si>
  <si>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</si>
  <si>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</si>
  <si>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</si>
  <si>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</si>
  <si>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</si>
  <si>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</si>
  <si>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</si>
  <si>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</si>
  <si>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</si>
  <si>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</si>
  <si>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</si>
  <si>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</si>
  <si>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</si>
  <si>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</si>
  <si>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</si>
  <si>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</si>
  <si>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</si>
  <si>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</si>
  <si>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</si>
  <si>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</si>
  <si>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</si>
  <si>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</si>
  <si>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</si>
  <si>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</si>
  <si>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</si>
  <si>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</si>
  <si>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</si>
  <si>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</si>
  <si>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</si>
  <si>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</si>
  <si>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</si>
  <si>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</si>
  <si>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</si>
  <si>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</si>
  <si>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</si>
  <si>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</si>
  <si>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</si>
  <si>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</si>
  <si>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</si>
  <si>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</si>
  <si>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</si>
  <si>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</si>
  <si>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</si>
  <si>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</si>
  <si>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</si>
  <si>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</si>
  <si>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</si>
  <si>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</si>
  <si>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</si>
  <si>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</si>
  <si>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</si>
  <si>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</si>
  <si>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</si>
  <si>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</si>
  <si>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</si>
  <si>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</si>
  <si>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</si>
  <si>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</si>
  <si>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</si>
  <si>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</si>
  <si>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</si>
  <si>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</si>
  <si>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</si>
  <si>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</si>
  <si>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</si>
  <si>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</si>
  <si>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</si>
  <si>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</si>
  <si>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</si>
  <si>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</si>
  <si>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</si>
  <si>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</si>
  <si>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</si>
  <si>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</si>
  <si>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</si>
  <si>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</si>
  <si>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</si>
  <si>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</si>
  <si>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</si>
  <si>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</si>
  <si>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</si>
  <si>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</si>
  <si>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</si>
  <si>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</si>
  <si>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</si>
  <si>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</si>
  <si>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</si>
  <si>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</si>
  <si>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</si>
  <si>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</si>
  <si>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</si>
  <si>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</si>
  <si>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</si>
  <si>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</si>
  <si>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</si>
  <si>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</si>
  <si>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</si>
  <si>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</si>
  <si>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</si>
  <si>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</si>
  <si>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</si>
  <si>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</si>
  <si>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</si>
  <si>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</si>
  <si>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</si>
  <si>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</si>
  <si>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</si>
  <si>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</si>
  <si>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</si>
  <si>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</si>
  <si>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</si>
  <si>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</si>
  <si>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</si>
  <si>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</si>
  <si>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</si>
  <si>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</si>
  <si>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</si>
  <si>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</si>
  <si>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</si>
  <si>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</si>
  <si>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</si>
  <si>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</si>
  <si>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</si>
  <si>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</si>
  <si>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</si>
  <si>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</si>
  <si>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</si>
  <si>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</si>
  <si>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</si>
  <si>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</si>
  <si>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</si>
  <si>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</si>
  <si>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</si>
  <si>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</si>
  <si>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</si>
  <si>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</si>
  <si>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</si>
  <si>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</si>
  <si>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</si>
  <si>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</si>
  <si>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</si>
  <si>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</si>
  <si>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</si>
  <si>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</si>
  <si>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</si>
  <si>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</si>
  <si>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</si>
  <si>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</si>
  <si>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</si>
  <si>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</si>
  <si>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</si>
  <si>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</si>
  <si>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</si>
  <si>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</si>
  <si>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</si>
  <si>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</si>
  <si>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</si>
  <si>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</si>
  <si>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</si>
  <si>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</si>
  <si>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</si>
  <si>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</si>
  <si>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</si>
  <si>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</si>
  <si>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</si>
  <si>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</si>
  <si>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</si>
  <si>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</si>
  <si>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</si>
  <si>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</si>
  <si>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</si>
  <si>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</si>
  <si>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</si>
  <si>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</si>
  <si>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</si>
  <si>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</si>
  <si>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</si>
  <si>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</si>
  <si>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</si>
  <si>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</si>
  <si>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</si>
  <si>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</si>
  <si>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</si>
  <si>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</si>
  <si>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</si>
  <si>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</si>
  <si>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</si>
  <si>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</si>
  <si>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</si>
  <si>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</si>
  <si>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</si>
  <si>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</si>
  <si>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</si>
  <si>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</si>
  <si>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</si>
  <si>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</si>
  <si>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</si>
  <si>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</si>
  <si>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</si>
  <si>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</si>
  <si>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</si>
  <si>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</si>
  <si>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</si>
  <si>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</si>
  <si>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</si>
  <si>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</si>
  <si>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</si>
  <si>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</si>
  <si>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</si>
  <si>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</si>
  <si>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</si>
  <si>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</si>
  <si>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</si>
  <si>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</si>
  <si>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</si>
  <si>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</si>
  <si>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</si>
  <si>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</si>
  <si>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</si>
  <si>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</si>
  <si>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</si>
  <si>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</si>
  <si>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</si>
  <si>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</si>
  <si>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</si>
  <si>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</si>
  <si>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</si>
  <si>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</si>
  <si>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</si>
  <si>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</si>
  <si>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</si>
  <si>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</si>
  <si>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</si>
  <si>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</si>
  <si>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</si>
  <si>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</si>
  <si>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</si>
  <si>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</si>
  <si>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</si>
  <si>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</si>
  <si>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</si>
  <si>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</si>
  <si>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</si>
  <si>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</si>
  <si>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</si>
  <si>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</si>
  <si>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</si>
  <si>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</si>
  <si>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</si>
  <si>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</si>
  <si>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</si>
  <si>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</si>
  <si>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</si>
  <si>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</si>
  <si>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</si>
  <si>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</si>
  <si>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</si>
  <si>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</si>
  <si>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</si>
  <si>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</si>
  <si>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</si>
  <si>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</si>
  <si>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</si>
  <si>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</si>
  <si>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</si>
  <si>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</si>
  <si>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</si>
  <si>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</si>
  <si>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</si>
  <si>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</si>
  <si>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</si>
  <si>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</si>
  <si>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</si>
  <si>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</si>
  <si>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</si>
  <si>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</si>
  <si>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</si>
  <si>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</si>
  <si>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</si>
  <si>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</si>
  <si>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</si>
  <si>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</si>
  <si>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</si>
  <si>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</si>
  <si>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</si>
  <si>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</si>
  <si>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</si>
  <si>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</si>
  <si>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</si>
  <si>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</si>
  <si>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</si>
  <si>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</si>
  <si>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</si>
  <si>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</si>
  <si>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</si>
  <si>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</si>
  <si>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</si>
  <si>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</si>
  <si>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</si>
  <si>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</si>
  <si>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</si>
  <si>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</si>
  <si>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</si>
  <si>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</si>
  <si>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</si>
  <si>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</si>
  <si>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</si>
  <si>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</si>
  <si>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</si>
  <si>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</si>
  <si>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</si>
  <si>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</si>
  <si>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</si>
  <si>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</si>
  <si>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</si>
  <si>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</si>
  <si>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</si>
  <si>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</si>
  <si>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</si>
  <si>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</si>
  <si>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</si>
  <si>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</si>
  <si>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</si>
  <si>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</si>
  <si>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</si>
  <si>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</si>
  <si>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</si>
  <si>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</si>
  <si>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</si>
  <si>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</si>
  <si>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</si>
  <si>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</si>
  <si>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</si>
  <si>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</si>
  <si>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</si>
  <si>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</si>
  <si>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</si>
  <si>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</si>
  <si>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</si>
  <si>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</si>
  <si>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</si>
  <si>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</si>
  <si>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</si>
  <si>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</si>
  <si>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</si>
  <si>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</si>
  <si>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</si>
  <si>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</si>
  <si>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</si>
  <si>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</si>
  <si>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</si>
  <si>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</si>
  <si>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</si>
  <si>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</si>
  <si>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</si>
  <si>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</si>
  <si>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</si>
  <si>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</si>
  <si>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</si>
  <si>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</si>
  <si>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</si>
  <si>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</si>
  <si>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</si>
  <si>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</si>
  <si>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</si>
  <si>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</si>
  <si>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</si>
  <si>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</si>
  <si>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</si>
  <si>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</si>
  <si>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</si>
  <si>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</si>
  <si>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</si>
  <si>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</si>
  <si>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</si>
  <si>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</si>
  <si>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</si>
  <si>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</si>
  <si>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</si>
  <si>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</si>
  <si>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</si>
  <si>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</si>
  <si>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</si>
  <si>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</si>
  <si>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</si>
  <si>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</si>
  <si>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</si>
  <si>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</si>
  <si>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</si>
  <si>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</si>
  <si>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</si>
  <si>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</si>
  <si>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</si>
  <si>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</si>
  <si>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</si>
  <si>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</si>
  <si>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</si>
  <si>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</si>
  <si>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</si>
  <si>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</si>
  <si>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</si>
  <si>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</si>
  <si>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</si>
  <si>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</si>
  <si>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</si>
  <si>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</si>
  <si>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</si>
  <si>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</si>
  <si>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</si>
  <si>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</si>
  <si>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</si>
  <si>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</si>
  <si>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</si>
  <si>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</si>
  <si>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</si>
  <si>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</si>
  <si>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</si>
  <si>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</si>
  <si>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</si>
  <si>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</si>
  <si>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</si>
  <si>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</si>
  <si>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</si>
  <si>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</si>
  <si>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</si>
  <si>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</si>
  <si>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</si>
  <si>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</si>
  <si>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</si>
  <si>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</si>
  <si>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</si>
  <si>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</si>
  <si>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</si>
  <si>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</si>
  <si>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</si>
  <si>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</si>
  <si>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</si>
  <si>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</si>
  <si>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</si>
  <si>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</si>
  <si>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</si>
  <si>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</si>
  <si>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</si>
  <si>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</si>
  <si>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</si>
  <si>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</si>
  <si>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</si>
  <si>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</si>
  <si>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</si>
  <si>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</si>
  <si>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</si>
  <si>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</si>
  <si>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</si>
  <si>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</si>
  <si>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</si>
  <si>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</si>
  <si>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</si>
  <si>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</si>
  <si>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</si>
  <si>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</si>
  <si>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</si>
  <si>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</si>
  <si>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</si>
  <si>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</si>
  <si>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</si>
  <si>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</si>
  <si>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</si>
  <si>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</si>
  <si>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</si>
  <si>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</si>
  <si>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</si>
  <si>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</si>
  <si>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</si>
  <si>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</si>
  <si>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</si>
  <si>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</si>
  <si>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</si>
  <si>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</si>
  <si>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</si>
  <si>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</si>
  <si>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</si>
  <si>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</si>
  <si>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</si>
  <si>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</si>
  <si>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</si>
  <si>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</si>
  <si>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</si>
  <si>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</si>
  <si>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</si>
  <si>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</si>
  <si>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</si>
  <si>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</si>
  <si>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</si>
  <si>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</si>
  <si>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</si>
  <si>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</si>
  <si>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</si>
  <si>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</si>
  <si>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</si>
  <si>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</si>
  <si>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</si>
  <si>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</si>
  <si>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</si>
  <si>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</si>
  <si>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</si>
  <si>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</si>
  <si>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</si>
  <si>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</si>
  <si>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</si>
  <si>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</si>
  <si>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</si>
  <si>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</si>
  <si>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</si>
  <si>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</si>
  <si>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</si>
  <si>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</si>
  <si>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</si>
  <si>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</si>
  <si>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</si>
  <si>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</si>
  <si>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</si>
  <si>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</si>
  <si>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</si>
  <si>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</si>
  <si>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</si>
  <si>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</si>
  <si>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</si>
  <si>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</si>
  <si>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</si>
  <si>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</si>
  <si>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</si>
  <si>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</si>
  <si>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</si>
  <si>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</si>
  <si>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</si>
  <si>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</si>
  <si>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</si>
  <si>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</si>
  <si>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</si>
  <si>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</si>
  <si>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</si>
  <si>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</si>
  <si>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</si>
  <si>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</si>
  <si>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</si>
  <si>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</si>
  <si>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</si>
  <si>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</si>
  <si>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</si>
  <si>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</si>
  <si>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</si>
  <si>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</si>
  <si>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</si>
  <si>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</si>
  <si>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</si>
  <si>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</si>
  <si>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</si>
  <si>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</si>
  <si>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</si>
  <si>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</si>
  <si>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</si>
  <si>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</si>
  <si>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</si>
  <si>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</si>
  <si>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</si>
  <si>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</si>
  <si>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</si>
  <si>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</si>
  <si>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</si>
  <si>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</si>
  <si>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</si>
  <si>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</si>
  <si>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</si>
  <si>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</si>
  <si>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</si>
  <si>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</si>
  <si>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</si>
  <si>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</si>
  <si>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</si>
  <si>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</si>
  <si>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</si>
  <si>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</si>
  <si>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</si>
  <si>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</si>
  <si>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</si>
  <si>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</si>
  <si>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</si>
  <si>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</si>
  <si>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</si>
  <si>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</si>
  <si>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</si>
  <si>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</si>
  <si>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</si>
  <si>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</si>
  <si>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</si>
  <si>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</si>
  <si>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</si>
  <si>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</si>
  <si>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</si>
  <si>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</si>
  <si>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</si>
  <si>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</si>
  <si>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</si>
  <si>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</si>
  <si>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</si>
  <si>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</si>
  <si>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</si>
  <si>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</si>
  <si>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</si>
  <si>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</si>
  <si>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</si>
  <si>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</si>
  <si>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</si>
  <si>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</si>
  <si>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</si>
  <si>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</si>
  <si>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</si>
  <si>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</si>
  <si>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</si>
  <si>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</si>
  <si>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</si>
  <si>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</si>
  <si>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</si>
  <si>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</si>
  <si>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</si>
  <si>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</si>
  <si>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</si>
  <si>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</si>
  <si>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</si>
  <si>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</si>
  <si>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</si>
  <si>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</si>
  <si>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</si>
  <si>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</si>
  <si>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</si>
  <si>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</si>
  <si>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</si>
  <si>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</si>
  <si>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</si>
  <si>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</si>
  <si>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</si>
  <si>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</si>
  <si>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</si>
  <si>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</si>
  <si>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</si>
  <si>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</si>
  <si>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</si>
  <si>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</si>
  <si>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</si>
  <si>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</si>
  <si>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</si>
  <si>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</si>
  <si>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</si>
  <si>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</si>
  <si>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</si>
  <si>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</si>
  <si>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</si>
  <si>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</si>
  <si>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</si>
  <si>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</si>
  <si>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</si>
  <si>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</si>
  <si>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</si>
  <si>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</si>
  <si>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</si>
  <si>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</si>
  <si>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</si>
  <si>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</si>
  <si>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</si>
  <si>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</si>
  <si>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</si>
  <si>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</si>
  <si>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</si>
  <si>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</si>
  <si>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</si>
  <si>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</si>
  <si>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</si>
  <si>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</si>
  <si>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</si>
  <si>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</si>
  <si>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</si>
  <si>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</si>
  <si>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</si>
  <si>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</si>
  <si>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</si>
  <si>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</si>
  <si>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</si>
  <si>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</si>
  <si>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</si>
  <si>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</si>
  <si>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</si>
  <si>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</si>
  <si>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</si>
  <si>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</si>
  <si>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</si>
  <si>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</si>
  <si>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</si>
  <si>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</si>
  <si>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</si>
  <si>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</si>
  <si>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</si>
  <si>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</si>
  <si>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</si>
  <si>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</si>
  <si>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</si>
  <si>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</si>
  <si>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</si>
  <si>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</si>
  <si>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</si>
  <si>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</si>
  <si>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</si>
  <si>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</si>
  <si>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</si>
  <si>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</si>
  <si>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</si>
  <si>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</si>
  <si>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</si>
  <si>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</si>
  <si>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</si>
  <si>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</si>
  <si>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</si>
  <si>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</si>
  <si>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</si>
  <si>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</si>
  <si>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</si>
  <si>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</si>
  <si>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</si>
  <si>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</si>
  <si>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</si>
  <si>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</si>
  <si>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</si>
  <si>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</si>
  <si>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</si>
  <si>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</si>
  <si>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</si>
  <si>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</si>
  <si>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</si>
  <si>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</si>
  <si>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</si>
  <si>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</si>
  <si>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</si>
  <si>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</si>
  <si>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</si>
  <si>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</si>
  <si>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</si>
  <si>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</si>
  <si>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</si>
  <si>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</si>
  <si>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</si>
  <si>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</si>
  <si>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</si>
  <si>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</si>
  <si>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</si>
  <si>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</si>
  <si>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</si>
  <si>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</si>
  <si>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</si>
  <si>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</si>
  <si>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</si>
  <si>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</si>
  <si>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</si>
  <si>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</si>
  <si>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</si>
  <si>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</si>
  <si>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</si>
  <si>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</si>
  <si>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</si>
  <si>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</si>
  <si>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</si>
  <si>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</si>
  <si>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</si>
  <si>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</si>
  <si>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</si>
  <si>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</si>
  <si>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</si>
  <si>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</si>
  <si>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</si>
  <si>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</si>
  <si>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</si>
  <si>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</si>
  <si>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</si>
  <si>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</si>
  <si>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</si>
  <si>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</si>
  <si>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</si>
  <si>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</si>
  <si>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</si>
  <si>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</si>
  <si>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</si>
  <si>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</si>
  <si>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</si>
  <si>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</si>
  <si>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</si>
  <si>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</si>
  <si>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</si>
  <si>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</si>
  <si>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</si>
  <si>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</si>
  <si>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</si>
  <si>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</si>
  <si>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</si>
  <si>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</si>
  <si>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</si>
  <si>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</si>
  <si>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</si>
  <si>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</si>
  <si>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</si>
  <si>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</si>
  <si>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</si>
  <si>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</si>
  <si>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</si>
  <si>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</si>
  <si>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</si>
  <si>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</si>
  <si>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</si>
  <si>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</si>
  <si>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</si>
  <si>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</si>
  <si>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</si>
  <si>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</si>
  <si>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</si>
  <si>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</si>
  <si>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</si>
  <si>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</si>
  <si>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</si>
  <si>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</si>
  <si>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</si>
  <si>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</si>
  <si>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</si>
  <si>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</si>
  <si>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</si>
  <si>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</si>
  <si>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</si>
  <si>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</si>
  <si>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</si>
  <si>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</si>
  <si>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</si>
  <si>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</si>
  <si>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</si>
  <si>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</si>
  <si>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</si>
  <si>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</si>
  <si>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</si>
  <si>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</si>
  <si>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</si>
  <si>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</si>
  <si>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</si>
  <si>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</si>
  <si>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</si>
  <si>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</si>
  <si>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</si>
  <si>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</si>
  <si>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</si>
  <si>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</si>
  <si>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</si>
  <si>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</si>
  <si>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</si>
  <si>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</si>
  <si>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</si>
  <si>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</si>
  <si>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</si>
  <si>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</si>
  <si>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</si>
  <si>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</si>
  <si>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</si>
  <si>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</si>
  <si>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</si>
  <si>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</si>
  <si>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</si>
  <si>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</si>
  <si>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</si>
  <si>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</si>
  <si>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</si>
  <si>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</si>
  <si>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</si>
  <si>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</si>
  <si>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</si>
  <si>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</si>
  <si>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</si>
  <si>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</si>
  <si>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</si>
  <si>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</si>
  <si>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</si>
  <si>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</si>
  <si>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</si>
  <si>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</si>
  <si>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</si>
  <si>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</si>
  <si>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</si>
  <si>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</si>
  <si>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</si>
  <si>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</si>
  <si>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</si>
  <si>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</si>
  <si>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</si>
  <si>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</si>
  <si>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</si>
  <si>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</si>
  <si>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</si>
  <si>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</si>
  <si>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</si>
  <si>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</si>
  <si>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</si>
  <si>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</si>
  <si>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</si>
  <si>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</si>
  <si>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</si>
  <si>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</si>
  <si>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</si>
  <si>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</si>
  <si>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</si>
  <si>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</si>
  <si>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</si>
  <si>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</si>
  <si>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</si>
  <si>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</si>
  <si>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</si>
  <si>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</si>
  <si>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</si>
  <si>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</si>
  <si>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</si>
  <si>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</si>
  <si>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</si>
  <si>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</si>
  <si>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</si>
  <si>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</si>
  <si>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</si>
  <si>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</si>
  <si>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</si>
  <si>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</si>
  <si>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</si>
  <si>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</si>
  <si>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</si>
  <si>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</si>
  <si>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</si>
  <si>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</si>
  <si>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</si>
  <si>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</si>
  <si>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</si>
  <si>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</si>
  <si>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</si>
  <si>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</si>
  <si>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</si>
  <si>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</si>
  <si>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</si>
  <si>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</si>
  <si>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</si>
  <si>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</si>
  <si>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</si>
  <si>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</si>
  <si>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</si>
  <si>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</si>
  <si>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</si>
  <si>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</si>
  <si>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</si>
  <si>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</si>
  <si>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</si>
  <si>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</si>
  <si>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</si>
  <si>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</si>
  <si>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</si>
  <si>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</si>
  <si>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</si>
  <si>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</si>
  <si>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</si>
  <si>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</si>
  <si>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</si>
  <si>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</si>
  <si>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</si>
  <si>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</si>
  <si>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</si>
  <si>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</si>
  <si>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</si>
  <si>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</si>
  <si>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</si>
  <si>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</si>
  <si>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</si>
  <si>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</si>
  <si>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</si>
  <si>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</si>
  <si>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</si>
  <si>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</si>
  <si>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</si>
  <si>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</si>
  <si>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</si>
  <si>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</si>
  <si>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</si>
  <si>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</si>
  <si>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</si>
  <si>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</si>
  <si>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</si>
  <si>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</si>
  <si>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</si>
  <si>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</si>
  <si>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</si>
  <si>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</si>
  <si>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</si>
  <si>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</si>
  <si>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</si>
  <si>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</si>
  <si>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</si>
  <si>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</si>
  <si>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</si>
  <si>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</si>
  <si>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</si>
  <si>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</si>
  <si>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</si>
  <si>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</si>
  <si>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</si>
  <si>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</si>
  <si>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</si>
  <si>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</si>
  <si>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</si>
  <si>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</si>
  <si>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</si>
  <si>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</si>
  <si>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</si>
  <si>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</si>
  <si>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</si>
  <si>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</si>
  <si>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</si>
  <si>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</si>
  <si>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</si>
  <si>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</si>
  <si>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</si>
  <si>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</si>
  <si>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</si>
  <si>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</si>
  <si>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</si>
  <si>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</si>
  <si>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</si>
  <si>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</si>
  <si>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</si>
  <si>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</si>
  <si>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</si>
  <si>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</si>
  <si>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</si>
  <si>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</si>
  <si>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</si>
  <si>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</si>
  <si>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</si>
  <si>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</si>
  <si>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</si>
  <si>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</si>
  <si>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</si>
  <si>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</si>
  <si>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</si>
  <si>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</si>
  <si>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</si>
  <si>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</si>
  <si>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</si>
  <si>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</si>
  <si>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</si>
  <si>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</si>
  <si>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</si>
  <si>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</si>
  <si>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</si>
  <si>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</si>
  <si>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</si>
  <si>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</si>
  <si>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</si>
  <si>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</si>
  <si>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</si>
  <si>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</si>
  <si>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</si>
  <si>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</si>
  <si>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</si>
  <si>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</si>
  <si>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</si>
  <si>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</si>
  <si>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</si>
  <si>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</si>
  <si>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</si>
  <si>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</si>
  <si>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</si>
  <si>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</si>
  <si>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</si>
  <si>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</si>
  <si>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</si>
  <si>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</si>
  <si>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</si>
  <si>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</si>
  <si>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</si>
  <si>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</si>
  <si>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</si>
  <si>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</si>
  <si>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</si>
  <si>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</si>
  <si>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</si>
  <si>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</si>
  <si>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</si>
  <si>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</si>
  <si>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</si>
  <si>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</si>
  <si>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</si>
  <si>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</si>
  <si>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</si>
  <si>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</si>
  <si>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</si>
  <si>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</si>
  <si>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</si>
  <si>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</si>
  <si>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</si>
  <si>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</si>
  <si>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</si>
  <si>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</si>
  <si>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</si>
  <si>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</si>
  <si>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</si>
  <si>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</si>
  <si>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</si>
  <si>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</si>
  <si>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</si>
  <si>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</si>
  <si>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</si>
  <si>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</si>
  <si>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</si>
  <si>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</si>
  <si>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</si>
  <si>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</si>
  <si>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</si>
  <si>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</si>
  <si>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</si>
  <si>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</si>
  <si>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</si>
  <si>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</si>
  <si>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</si>
  <si>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</si>
  <si>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</si>
  <si>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</si>
  <si>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</si>
  <si>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</si>
  <si>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</si>
  <si>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</si>
  <si>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</si>
  <si>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</si>
  <si>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</si>
  <si>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</si>
  <si>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</si>
  <si>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</si>
  <si>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</si>
  <si>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</si>
  <si>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</si>
  <si>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</si>
  <si>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</si>
  <si>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</si>
  <si>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</si>
  <si>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</si>
  <si>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</si>
  <si>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</si>
  <si>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</si>
  <si>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</si>
  <si>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</si>
  <si>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</si>
  <si>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</si>
  <si>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</si>
  <si>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</si>
  <si>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</si>
  <si>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</si>
  <si>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</si>
  <si>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</si>
  <si>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</si>
  <si>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</si>
  <si>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</si>
  <si>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</si>
  <si>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</si>
  <si>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</si>
  <si>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</si>
  <si>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</si>
  <si>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</si>
  <si>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</si>
  <si>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</si>
  <si>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</si>
  <si>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</si>
  <si>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</si>
  <si>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</si>
  <si>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</si>
  <si>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</si>
  <si>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</si>
  <si>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</si>
  <si>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</si>
  <si>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</si>
  <si>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</si>
  <si>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</si>
  <si>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</si>
  <si>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</si>
  <si>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</si>
  <si>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</si>
  <si>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</si>
  <si>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</si>
  <si>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</si>
  <si>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</si>
  <si>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</si>
  <si>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</si>
  <si>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</si>
  <si>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</si>
  <si>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</si>
  <si>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</si>
  <si>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</si>
  <si>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</si>
  <si>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</si>
  <si>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</si>
  <si>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</si>
  <si>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</si>
  <si>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</si>
  <si>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</si>
  <si>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</si>
  <si>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</si>
  <si>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</si>
  <si>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</si>
  <si>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</si>
  <si>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</si>
  <si>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</si>
  <si>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</si>
  <si>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</si>
  <si>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</si>
  <si>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</si>
  <si>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</si>
  <si>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</si>
  <si>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</si>
  <si>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</si>
  <si>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</si>
  <si>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</si>
  <si>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</si>
  <si>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</si>
  <si>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</si>
  <si>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</si>
  <si>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</si>
  <si>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</si>
  <si>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</si>
  <si>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</si>
  <si>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</si>
  <si>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</si>
  <si>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</si>
  <si>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</si>
  <si>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</si>
  <si>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</si>
  <si>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</si>
  <si>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</si>
  <si>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</si>
  <si>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</si>
  <si>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</si>
  <si>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</si>
  <si>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</si>
  <si>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</si>
  <si>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</si>
  <si>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</si>
  <si>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</si>
  <si>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</si>
  <si>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</si>
  <si>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</si>
  <si>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</si>
  <si>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</si>
  <si>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</si>
  <si>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</si>
  <si>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</si>
  <si>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</si>
  <si>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</si>
  <si>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</si>
  <si>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</si>
  <si>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</si>
  <si>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</si>
  <si>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</si>
  <si>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</si>
  <si>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</si>
  <si>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</si>
  <si>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</si>
  <si>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</si>
  <si>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</si>
  <si>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</si>
  <si>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</si>
  <si>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</si>
  <si>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</si>
  <si>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</si>
  <si>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</si>
  <si>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</si>
  <si>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</si>
  <si>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</si>
  <si>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</si>
  <si>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</si>
  <si>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</si>
  <si>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</si>
  <si>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</si>
  <si>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</si>
  <si>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</si>
  <si>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</si>
  <si>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</si>
  <si>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</si>
  <si>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</si>
  <si>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</si>
  <si>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</si>
  <si>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</si>
  <si>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</si>
  <si>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</si>
  <si>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</si>
  <si>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</si>
  <si>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</si>
  <si>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</si>
  <si>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</si>
  <si>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</si>
  <si>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</si>
  <si>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</si>
  <si>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</si>
  <si>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</si>
  <si>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</si>
  <si>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</si>
  <si>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</si>
  <si>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</si>
  <si>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</si>
  <si>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</si>
  <si>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</si>
  <si>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</si>
  <si>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</si>
  <si>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</si>
  <si>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</si>
  <si>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</si>
  <si>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</si>
  <si>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</si>
  <si>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</si>
  <si>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</si>
  <si>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</si>
  <si>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</si>
  <si>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</si>
  <si>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</si>
  <si>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</si>
  <si>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</si>
  <si>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</si>
  <si>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</si>
  <si>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</si>
  <si>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</si>
  <si>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</si>
  <si>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</si>
  <si>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</si>
  <si>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</si>
  <si>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</si>
  <si>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</si>
  <si>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</si>
  <si>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</si>
  <si>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</si>
  <si>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</si>
  <si>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</si>
  <si>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</si>
  <si>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</si>
  <si>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</si>
  <si>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</si>
  <si>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</si>
  <si>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</si>
  <si>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</si>
  <si>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</si>
  <si>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</si>
  <si>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</si>
  <si>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</si>
  <si>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</si>
  <si>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</si>
  <si>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</si>
  <si>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</si>
  <si>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</si>
  <si>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</si>
  <si>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</si>
  <si>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</si>
  <si>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</si>
  <si>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</si>
  <si>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</si>
  <si>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</si>
  <si>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</si>
  <si>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</si>
  <si>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</si>
  <si>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</si>
  <si>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</si>
  <si>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</si>
  <si>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</si>
  <si>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</si>
  <si>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</si>
  <si>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</si>
  <si>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</si>
  <si>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</si>
  <si>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</si>
  <si>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</si>
  <si>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</si>
  <si>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</si>
  <si>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</si>
  <si>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</si>
  <si>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</si>
  <si>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</si>
  <si>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</si>
  <si>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</si>
  <si>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</si>
  <si>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</si>
  <si>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</si>
  <si>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</si>
  <si>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</si>
  <si>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</si>
  <si>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</si>
  <si>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</si>
  <si>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</si>
  <si>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</si>
  <si>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</si>
  <si>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</si>
  <si>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</si>
  <si>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</si>
  <si>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</si>
  <si>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</si>
  <si>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</si>
  <si>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</si>
  <si>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</si>
  <si>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</si>
  <si>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</si>
  <si>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</si>
  <si>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</si>
  <si>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</si>
  <si>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</si>
  <si>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</si>
  <si>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</si>
  <si>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</si>
  <si>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</si>
  <si>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</si>
  <si>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</si>
  <si>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</si>
  <si>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</si>
  <si>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</si>
  <si>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</si>
  <si>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</si>
  <si>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</si>
  <si>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</si>
  <si>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</si>
  <si>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</si>
  <si>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</si>
  <si>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</si>
  <si>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</si>
  <si>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</si>
  <si>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</si>
  <si>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</si>
  <si>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</si>
  <si>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</si>
  <si>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</si>
  <si>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</si>
  <si>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</si>
  <si>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</si>
  <si>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</si>
  <si>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</si>
  <si>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</si>
  <si>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</si>
  <si>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</si>
  <si>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</si>
  <si>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</si>
  <si>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</si>
  <si>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</si>
  <si>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</si>
  <si>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</si>
  <si>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</si>
  <si>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</si>
  <si>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</si>
  <si>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</si>
  <si>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</si>
  <si>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</si>
  <si>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</si>
  <si>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</si>
  <si>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</si>
  <si>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</si>
  <si>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</si>
  <si>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</si>
  <si>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</si>
  <si>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</si>
  <si>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</si>
  <si>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</si>
  <si>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</si>
  <si>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</si>
  <si>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</si>
  <si>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</si>
  <si>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</si>
  <si>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</si>
  <si>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</si>
  <si>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</si>
  <si>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</si>
  <si>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</si>
  <si>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</si>
  <si>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</si>
  <si>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</si>
  <si>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</si>
  <si>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</si>
  <si>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</si>
  <si>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</si>
  <si>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</si>
  <si>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</si>
  <si>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</si>
  <si>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</si>
  <si>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</si>
  <si>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</si>
  <si>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</si>
  <si>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</si>
  <si>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</si>
  <si>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</si>
  <si>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</si>
  <si>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</si>
  <si>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</si>
  <si>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</si>
  <si>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</si>
  <si>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</si>
  <si>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</si>
  <si>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</si>
  <si>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</si>
  <si>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</si>
  <si>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</si>
  <si>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</si>
  <si>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</si>
  <si>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</si>
  <si>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</si>
  <si>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</si>
  <si>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</si>
  <si>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</si>
  <si>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</si>
  <si>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</si>
  <si>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</si>
  <si>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</si>
  <si>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</si>
  <si>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</si>
  <si>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</si>
  <si>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</si>
  <si>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</si>
  <si>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</si>
  <si>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</si>
  <si>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</si>
  <si>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</si>
  <si>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</si>
  <si>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</si>
  <si>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</si>
  <si>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</si>
  <si>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</si>
  <si>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</si>
  <si>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</si>
  <si>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</si>
  <si>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</si>
  <si>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</si>
  <si>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</si>
  <si>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</si>
  <si>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</si>
  <si>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</si>
  <si>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</si>
  <si>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</si>
  <si>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</si>
  <si>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</si>
  <si>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</si>
  <si>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</si>
  <si>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</si>
  <si>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</si>
  <si>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</si>
  <si>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</si>
  <si>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</si>
  <si>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</si>
  <si>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</si>
  <si>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</si>
  <si>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</si>
  <si>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</si>
  <si>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</si>
  <si>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</si>
  <si>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</si>
  <si>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</si>
  <si>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</si>
  <si>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</si>
  <si>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</si>
  <si>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</si>
  <si>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</si>
  <si>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</si>
  <si>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</si>
  <si>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</si>
  <si>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</si>
  <si>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</si>
  <si>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</si>
  <si>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</si>
  <si>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</si>
  <si>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</si>
  <si>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</si>
  <si>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</si>
  <si>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</si>
  <si>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</si>
  <si>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</si>
  <si>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</si>
  <si>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</si>
  <si>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</si>
  <si>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</si>
  <si>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</si>
  <si>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</si>
  <si>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</si>
  <si>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</si>
  <si>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</si>
  <si>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</si>
  <si>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</si>
  <si>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</si>
  <si>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</si>
  <si>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</si>
  <si>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</si>
  <si>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</si>
  <si>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</si>
  <si>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</si>
  <si>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</si>
  <si>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</si>
  <si>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</si>
  <si>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</si>
  <si>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</si>
  <si>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</si>
  <si>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</si>
  <si>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</si>
  <si>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</si>
  <si>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</si>
  <si>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</si>
  <si>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</si>
  <si>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</si>
  <si>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</si>
  <si>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</si>
  <si>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</si>
  <si>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</si>
  <si>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</si>
  <si>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</si>
  <si>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</si>
  <si>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</si>
  <si>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</si>
  <si>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</si>
  <si>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</si>
  <si>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</si>
  <si>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</si>
  <si>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</si>
  <si>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</si>
  <si>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</si>
  <si>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</si>
  <si>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</si>
  <si>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</si>
  <si>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</si>
  <si>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</si>
  <si>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</si>
  <si>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</si>
  <si>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</si>
  <si>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</si>
  <si>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</si>
  <si>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</si>
  <si>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</si>
  <si>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</si>
  <si>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</si>
  <si>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</si>
  <si>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</si>
  <si>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</si>
  <si>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</si>
  <si>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</si>
  <si>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</si>
  <si>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</si>
  <si>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</si>
  <si>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</si>
  <si>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</si>
  <si>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</si>
  <si>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</si>
  <si>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</si>
  <si>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</si>
  <si>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</si>
  <si>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</si>
  <si>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</si>
  <si>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</si>
  <si>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</si>
  <si>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</si>
  <si>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</si>
  <si>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</si>
  <si>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</si>
  <si>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</si>
  <si>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</si>
  <si>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</si>
  <si>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</si>
  <si>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</si>
  <si>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</si>
  <si>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</si>
  <si>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</si>
  <si>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</si>
  <si>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</si>
  <si>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</si>
  <si>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</si>
  <si>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</si>
  <si>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</si>
  <si>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</si>
  <si>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</si>
  <si>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</si>
  <si>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</si>
  <si>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</si>
  <si>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</si>
  <si>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</si>
  <si>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</si>
  <si>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</si>
  <si>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</si>
  <si>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</si>
  <si>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</si>
  <si>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</si>
  <si>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</si>
  <si>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</si>
  <si>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</si>
  <si>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</si>
  <si>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</si>
  <si>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</si>
  <si>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</si>
  <si>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</si>
  <si>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</si>
  <si>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</si>
  <si>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</si>
  <si>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</si>
  <si>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</si>
  <si>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</si>
  <si>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</si>
  <si>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</si>
  <si>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</si>
  <si>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</si>
  <si>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</si>
  <si>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</si>
  <si>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</si>
  <si>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</si>
  <si>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</si>
  <si>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</si>
  <si>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</si>
  <si>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</si>
  <si>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</si>
  <si>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</si>
  <si>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</si>
  <si>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</si>
  <si>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</si>
  <si>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</si>
  <si>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</si>
  <si>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</si>
  <si>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</si>
  <si>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</si>
  <si>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</si>
  <si>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</si>
  <si>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</si>
  <si>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</si>
  <si>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</si>
  <si>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</si>
  <si>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</si>
  <si>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</si>
  <si>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</si>
  <si>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</si>
  <si>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</si>
  <si>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</si>
  <si>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</si>
  <si>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</si>
  <si>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</si>
  <si>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</si>
  <si>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</si>
  <si>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</si>
  <si>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</si>
  <si>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</si>
  <si>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</si>
  <si>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</si>
  <si>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</si>
  <si>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</si>
  <si>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</si>
  <si>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</si>
  <si>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</si>
  <si>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</si>
  <si>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</si>
  <si>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</si>
  <si>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</si>
  <si>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</si>
  <si>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</si>
  <si>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</si>
  <si>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</si>
  <si>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</si>
  <si>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</si>
  <si>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</si>
  <si>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</si>
  <si>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</si>
  <si>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</si>
  <si>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</si>
  <si>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</si>
  <si>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</si>
  <si>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</si>
  <si>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</si>
  <si>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</si>
  <si>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</si>
  <si>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</si>
  <si>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</si>
  <si>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</si>
  <si>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</si>
  <si>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</si>
  <si>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</si>
  <si>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</si>
  <si>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</si>
  <si>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</si>
  <si>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</si>
  <si>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</si>
  <si>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</si>
  <si>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</si>
  <si>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</si>
  <si>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</si>
  <si>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</si>
  <si>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</si>
  <si>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</si>
  <si>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</si>
  <si>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</si>
  <si>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</si>
  <si>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</si>
  <si>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</si>
  <si>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</si>
  <si>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</si>
  <si>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</si>
  <si>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</si>
  <si>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</si>
  <si>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</si>
  <si>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</si>
  <si>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</si>
  <si>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</si>
  <si>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</si>
  <si>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</si>
  <si>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</si>
  <si>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</si>
  <si>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</si>
  <si>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</si>
  <si>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</si>
  <si>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</si>
  <si>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</si>
  <si>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</si>
  <si>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</si>
  <si>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</si>
  <si>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</si>
  <si>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</si>
  <si>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</si>
  <si>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</si>
  <si>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</si>
  <si>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</si>
  <si>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</si>
  <si>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</si>
  <si>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</si>
  <si>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</si>
  <si>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</si>
  <si>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</si>
  <si>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</si>
  <si>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</si>
  <si>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</si>
  <si>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</si>
  <si>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</si>
  <si>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</si>
  <si>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</si>
  <si>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</si>
  <si>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</si>
  <si>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</si>
  <si>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</si>
  <si>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</si>
  <si>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</si>
  <si>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</si>
  <si>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</si>
  <si>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</si>
  <si>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</si>
  <si>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</si>
  <si>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</si>
  <si>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</si>
  <si>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</si>
  <si>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</si>
  <si>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</si>
  <si>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</si>
  <si>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</si>
  <si>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</si>
  <si>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</si>
  <si>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</si>
  <si>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</si>
  <si>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</si>
  <si>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</si>
  <si>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</si>
  <si>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</si>
  <si>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</si>
  <si>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</si>
  <si>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</si>
  <si>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</si>
  <si>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</si>
  <si>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</si>
  <si>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</si>
  <si>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</si>
  <si>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</si>
  <si>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</si>
  <si>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</si>
  <si>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</si>
  <si>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</si>
  <si>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</si>
  <si>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</si>
  <si>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</si>
  <si>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</si>
  <si>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</si>
  <si>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</si>
  <si>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</si>
  <si>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</si>
  <si>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</si>
  <si>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</si>
  <si>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</si>
  <si>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</si>
  <si>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</si>
  <si>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</si>
  <si>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</si>
  <si>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</si>
  <si>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</si>
  <si>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</si>
  <si>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</si>
  <si>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</si>
  <si>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</si>
  <si>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</si>
  <si>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</si>
  <si>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</si>
  <si>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</si>
  <si>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</si>
  <si>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</si>
  <si>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</si>
  <si>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</si>
  <si>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</si>
  <si>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</si>
  <si>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</si>
  <si>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</si>
  <si>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</si>
  <si>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</si>
  <si>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</si>
  <si>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</si>
  <si>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</si>
  <si>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</si>
  <si>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</si>
  <si>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</si>
  <si>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</si>
  <si>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</si>
  <si>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</si>
  <si>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</si>
  <si>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</si>
  <si>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</si>
  <si>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</si>
  <si>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</si>
  <si>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</si>
  <si>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</si>
  <si>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</si>
  <si>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</si>
  <si>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</si>
  <si>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</si>
  <si>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</si>
  <si>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</si>
  <si>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</si>
  <si>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</si>
  <si>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</si>
  <si>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</si>
  <si>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</si>
  <si>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</si>
  <si>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</si>
  <si>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</si>
  <si>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</si>
  <si>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</si>
  <si>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</si>
  <si>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</si>
  <si>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</si>
  <si>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</si>
  <si>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</si>
  <si>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</si>
  <si>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</si>
  <si>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</si>
  <si>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</si>
  <si>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</si>
  <si>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</si>
  <si>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</si>
  <si>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</si>
  <si>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</si>
  <si>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</si>
  <si>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</si>
  <si>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</si>
  <si>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</si>
  <si>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</si>
  <si>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</si>
  <si>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</si>
  <si>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</si>
  <si>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</si>
  <si>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</si>
  <si>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</si>
  <si>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</si>
  <si>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</si>
  <si>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</si>
  <si>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</si>
  <si>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</si>
  <si>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</si>
  <si>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</si>
  <si>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</si>
  <si>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</si>
  <si>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</si>
  <si>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</si>
  <si>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</si>
  <si>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</si>
  <si>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</si>
  <si>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</si>
  <si>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</si>
  <si>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</si>
  <si>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</si>
  <si>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</si>
  <si>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</si>
  <si>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</si>
  <si>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</si>
  <si>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</si>
  <si>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</si>
  <si>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</si>
  <si>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</si>
  <si>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</si>
  <si>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</si>
  <si>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</si>
  <si>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</si>
  <si>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</si>
  <si>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</si>
  <si>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</si>
  <si>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</si>
  <si>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</si>
  <si>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</si>
  <si>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</si>
  <si>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</si>
  <si>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</si>
  <si>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</si>
  <si>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</si>
  <si>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</si>
  <si>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</si>
  <si>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</si>
  <si>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</si>
  <si>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</si>
  <si>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</si>
  <si>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</si>
  <si>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</si>
  <si>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</si>
  <si>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</si>
  <si>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</si>
  <si>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</si>
  <si>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</si>
  <si>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</si>
  <si>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</si>
  <si>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</si>
  <si>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</si>
  <si>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</si>
  <si>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</si>
  <si>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</si>
  <si>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</si>
  <si>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</si>
  <si>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</si>
  <si>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</si>
  <si>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</si>
  <si>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</si>
  <si>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</si>
  <si>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</si>
  <si>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</si>
  <si>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</si>
  <si>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</si>
  <si>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</si>
  <si>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</si>
  <si>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</si>
  <si>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</si>
  <si>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</si>
  <si>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</si>
  <si>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</si>
  <si>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</si>
  <si>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</si>
  <si>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</si>
  <si>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</si>
  <si>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</si>
  <si>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</si>
  <si>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</si>
  <si>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</si>
  <si>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</si>
  <si>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</si>
  <si>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</si>
  <si>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</si>
  <si>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</si>
  <si>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</si>
  <si>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</si>
  <si>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</si>
  <si>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</si>
  <si>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</si>
  <si>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</si>
  <si>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</si>
  <si>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</si>
  <si>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</si>
  <si>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</si>
  <si>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</si>
  <si>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</si>
  <si>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</si>
  <si>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</si>
  <si>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</si>
  <si>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</si>
  <si>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</si>
  <si>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</si>
  <si>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</si>
  <si>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</si>
  <si>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</si>
  <si>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</si>
  <si>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</si>
  <si>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</si>
  <si>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</si>
  <si>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</si>
  <si>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</si>
  <si>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</si>
  <si>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</si>
  <si>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</si>
  <si>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</si>
  <si>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</si>
  <si>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</si>
  <si>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</si>
  <si>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</si>
  <si>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</si>
  <si>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</si>
  <si>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</si>
  <si>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</si>
  <si>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</si>
  <si>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</si>
  <si>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</si>
  <si>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</si>
  <si>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</si>
  <si>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</si>
  <si>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</si>
  <si>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</si>
  <si>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</si>
  <si>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</si>
  <si>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</si>
  <si>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</si>
  <si>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</si>
  <si>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</si>
  <si>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</si>
  <si>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</si>
  <si>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</si>
  <si>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</si>
  <si>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</si>
  <si>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</si>
  <si>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</si>
  <si>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</si>
  <si>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</si>
  <si>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</si>
  <si>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</si>
  <si>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</si>
  <si>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</si>
  <si>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</si>
  <si>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</si>
  <si>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</si>
  <si>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</si>
  <si>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</si>
  <si>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</si>
  <si>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</si>
  <si>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</si>
  <si>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</si>
  <si>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</si>
  <si>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</si>
  <si>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</si>
  <si>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</si>
  <si>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</si>
  <si>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</si>
  <si>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</si>
  <si>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</si>
  <si>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</si>
  <si>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</si>
  <si>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</si>
  <si>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</si>
  <si>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</si>
  <si>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</si>
  <si>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</si>
  <si>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</si>
  <si>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</si>
  <si>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</si>
  <si>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</si>
  <si>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</si>
  <si>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</si>
  <si>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</si>
  <si>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</si>
  <si>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</si>
  <si>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</si>
  <si>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</si>
  <si>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</si>
  <si>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</si>
  <si>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</si>
  <si>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</si>
  <si>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</si>
  <si>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</si>
  <si>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</si>
  <si>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</si>
  <si>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</si>
  <si>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</si>
  <si>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</si>
  <si>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</si>
  <si>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</si>
  <si>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</si>
  <si>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</si>
  <si>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</si>
  <si>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</si>
  <si>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</si>
  <si>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</si>
  <si>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</si>
  <si>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</si>
  <si>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</si>
  <si>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</si>
  <si>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</si>
  <si>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</si>
  <si>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</si>
  <si>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</si>
  <si>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</si>
  <si>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</si>
  <si>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</si>
  <si>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</si>
  <si>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</si>
  <si>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</si>
  <si>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</si>
  <si>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</si>
  <si>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</si>
  <si>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</si>
  <si>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</si>
  <si>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</si>
  <si>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</si>
  <si>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</si>
  <si>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</si>
  <si>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</si>
  <si>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</si>
  <si>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</si>
  <si>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</si>
  <si>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</si>
  <si>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</si>
  <si>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</si>
  <si>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</si>
  <si>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</si>
  <si>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</si>
  <si>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</si>
  <si>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</si>
  <si>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</si>
  <si>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</si>
  <si>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</si>
  <si>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</si>
  <si>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</si>
  <si>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</si>
  <si>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</si>
  <si>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</si>
  <si>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</si>
  <si>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</si>
  <si>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</si>
  <si>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</si>
  <si>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</si>
  <si>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</si>
  <si>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</si>
  <si>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</si>
  <si>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</si>
  <si>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</si>
  <si>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</si>
  <si>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</si>
  <si>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</si>
  <si>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</si>
  <si>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</si>
  <si>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</si>
  <si>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</si>
  <si>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</si>
  <si>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</si>
  <si>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</si>
  <si>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</si>
  <si>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</si>
  <si>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</si>
  <si>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</si>
  <si>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</si>
  <si>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</si>
  <si>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</si>
  <si>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</si>
  <si>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</si>
  <si>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</si>
  <si>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</si>
  <si>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</si>
  <si>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</si>
  <si>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</si>
  <si>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</si>
  <si>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</si>
  <si>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</si>
  <si>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</si>
  <si>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</si>
  <si>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</si>
  <si>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</si>
  <si>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</si>
  <si>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</si>
  <si>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</si>
  <si>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</si>
  <si>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</si>
  <si>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</si>
  <si>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</si>
  <si>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</si>
  <si>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</si>
  <si>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</si>
  <si>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</si>
  <si>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</si>
  <si>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</si>
  <si>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</si>
  <si>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</si>
  <si>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</si>
  <si>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</si>
  <si>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</si>
  <si>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</si>
  <si>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</si>
  <si>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</si>
  <si>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</si>
  <si>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</si>
  <si>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</si>
  <si>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</si>
  <si>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</si>
  <si>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</si>
  <si>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</si>
  <si>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</si>
  <si>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</si>
  <si>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</si>
  <si>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</si>
  <si>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</si>
  <si>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</si>
  <si>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</si>
  <si>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</si>
  <si>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</si>
  <si>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</si>
  <si>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</si>
  <si>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</si>
  <si>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</si>
  <si>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</si>
  <si>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</si>
  <si>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</si>
  <si>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</si>
  <si>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</si>
  <si>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</si>
  <si>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</si>
  <si>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</si>
  <si>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</si>
  <si>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</si>
  <si>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</si>
  <si>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</si>
  <si>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</si>
  <si>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</si>
  <si>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</si>
  <si>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</si>
  <si>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</si>
  <si>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</si>
  <si>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</si>
  <si>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</si>
  <si>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</si>
  <si>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</si>
  <si>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</si>
  <si>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</si>
  <si>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</si>
  <si>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</si>
  <si>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</si>
  <si>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</si>
  <si>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</si>
  <si>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</si>
  <si>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</si>
  <si>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</si>
  <si>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</si>
  <si>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</si>
  <si>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</si>
  <si>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</si>
  <si>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</si>
  <si>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</si>
  <si>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</si>
  <si>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</si>
  <si>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</si>
  <si>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</si>
  <si>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</si>
  <si>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</si>
  <si>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</si>
  <si>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</si>
  <si>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</si>
  <si>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</si>
  <si>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</si>
  <si>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</si>
  <si>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</si>
  <si>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</si>
  <si>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</si>
  <si>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</si>
  <si>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</si>
  <si>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</si>
  <si>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</si>
  <si>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</si>
  <si>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</si>
  <si>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</si>
  <si>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</si>
  <si>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</si>
  <si>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</si>
  <si>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</si>
  <si>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</si>
  <si>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</si>
  <si>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</si>
  <si>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</si>
  <si>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</si>
  <si>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</si>
  <si>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</si>
  <si>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</si>
  <si>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</si>
  <si>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</si>
  <si>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</si>
  <si>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</si>
  <si>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</si>
  <si>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</si>
  <si>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</si>
  <si>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</si>
  <si>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</si>
  <si>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</si>
  <si>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</si>
  <si>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</si>
  <si>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</si>
  <si>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</si>
  <si>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</si>
  <si>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</si>
  <si>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</si>
  <si>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</si>
  <si>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</si>
  <si>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</si>
  <si>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</si>
  <si>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</si>
  <si>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</si>
  <si>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</si>
  <si>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</si>
  <si>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</si>
  <si>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</si>
  <si>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</si>
  <si>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</si>
  <si>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</si>
  <si>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</si>
  <si>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</si>
  <si>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</si>
  <si>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</si>
  <si>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</si>
  <si>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</si>
  <si>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</si>
  <si>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</si>
  <si>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</si>
  <si>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</si>
  <si>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</si>
  <si>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</si>
  <si>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</si>
  <si>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</si>
  <si>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</si>
  <si>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</si>
  <si>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</si>
  <si>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</si>
  <si>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</si>
  <si>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</si>
  <si>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</si>
  <si>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</si>
  <si>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</si>
  <si>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</si>
  <si>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</si>
  <si>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</si>
  <si>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</si>
  <si>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</si>
  <si>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</si>
  <si>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</si>
  <si>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</si>
  <si>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</si>
  <si>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</si>
  <si>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</si>
  <si>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</si>
  <si>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</si>
  <si>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</si>
  <si>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</si>
  <si>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</si>
  <si>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</si>
  <si>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</si>
  <si>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</si>
  <si>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</si>
  <si>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</si>
  <si>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</si>
  <si>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</si>
  <si>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</si>
  <si>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</si>
  <si>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</si>
  <si>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</si>
  <si>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</si>
  <si>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</si>
  <si>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</si>
  <si>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</si>
  <si>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</si>
  <si>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</si>
  <si>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</si>
  <si>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</si>
  <si>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</si>
  <si>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</si>
  <si>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</si>
  <si>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</si>
  <si>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</si>
  <si>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</si>
  <si>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</si>
  <si>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</si>
  <si>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</si>
  <si>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</si>
  <si>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</si>
  <si>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</si>
  <si>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</si>
  <si>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</si>
  <si>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</si>
  <si>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</si>
  <si>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</si>
  <si>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</si>
  <si>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</si>
  <si>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</si>
  <si>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</si>
  <si>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</si>
  <si>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</si>
  <si>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</si>
  <si>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</si>
  <si>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</si>
  <si>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</si>
  <si>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</si>
  <si>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</si>
  <si>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</si>
  <si>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</si>
  <si>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</si>
  <si>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</si>
  <si>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</si>
  <si>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</si>
  <si>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</si>
  <si>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</si>
  <si>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</si>
  <si>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</si>
  <si>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</si>
  <si>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</si>
  <si>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</si>
  <si>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</si>
  <si>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</si>
  <si>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</si>
  <si>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</si>
  <si>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</si>
  <si>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</si>
  <si>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</si>
  <si>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</si>
  <si>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</si>
  <si>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</si>
  <si>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</si>
  <si>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</si>
  <si>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</si>
  <si>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</si>
  <si>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</si>
  <si>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</si>
  <si>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</si>
  <si>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</si>
  <si>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</si>
  <si>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</si>
  <si>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</si>
  <si>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</si>
  <si>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</si>
  <si>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</si>
  <si>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</si>
  <si>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</si>
  <si>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</si>
  <si>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</si>
  <si>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</si>
  <si>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</si>
  <si>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</si>
  <si>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</si>
  <si>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</si>
  <si>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</si>
  <si>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</si>
  <si>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</si>
  <si>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</si>
  <si>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</si>
  <si>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</si>
  <si>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</si>
  <si>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</si>
  <si>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</si>
  <si>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</si>
  <si>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</si>
  <si>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</si>
  <si>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</si>
  <si>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</si>
  <si>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</si>
  <si>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</si>
  <si>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</si>
  <si>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</si>
  <si>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</si>
  <si>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</si>
  <si>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</si>
  <si>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</si>
  <si>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</si>
  <si>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</si>
  <si>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</si>
  <si>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</si>
  <si>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</si>
  <si>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</si>
  <si>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</si>
  <si>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</si>
  <si>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</si>
  <si>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</si>
  <si>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</si>
  <si>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</si>
  <si>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</si>
  <si>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</si>
  <si>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</si>
  <si>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</si>
  <si>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</si>
  <si>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</si>
  <si>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</si>
  <si>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</si>
  <si>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</si>
  <si>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</si>
  <si>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</si>
  <si>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</si>
  <si>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</si>
  <si>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</si>
  <si>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</si>
  <si>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</si>
  <si>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</si>
  <si>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</si>
  <si>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</si>
  <si>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</si>
  <si>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</si>
  <si>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</si>
  <si>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</si>
  <si>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</si>
  <si>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</si>
  <si>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</si>
  <si>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</si>
  <si>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</si>
  <si>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</si>
  <si>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</si>
  <si>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</si>
  <si>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</si>
  <si>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</si>
  <si>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</si>
  <si>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</si>
  <si>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</si>
  <si>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</si>
  <si>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</si>
  <si>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</si>
  <si>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</si>
  <si>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</si>
  <si>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</si>
  <si>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</si>
  <si>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</si>
  <si>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</si>
  <si>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</si>
  <si>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</si>
  <si>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</si>
  <si>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</si>
  <si>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</si>
  <si>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</si>
  <si>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</si>
  <si>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</si>
  <si>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</si>
  <si>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</si>
  <si>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</si>
  <si>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</si>
  <si>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</si>
  <si>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</si>
  <si>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</si>
  <si>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</si>
  <si>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</si>
  <si>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</si>
  <si>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</si>
  <si>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</si>
  <si>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</si>
  <si>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</si>
  <si>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</si>
  <si>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</si>
  <si>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</si>
  <si>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</si>
  <si>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</si>
  <si>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</si>
  <si>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</si>
  <si>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</si>
  <si>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</si>
  <si>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</si>
  <si>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</si>
  <si>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</si>
  <si>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</si>
  <si>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</si>
  <si>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</si>
  <si>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</si>
  <si>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</si>
  <si>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</si>
  <si>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</si>
  <si>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</si>
  <si>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</si>
  <si>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</si>
  <si>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</si>
  <si>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</si>
  <si>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</si>
  <si>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</si>
  <si>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</si>
  <si>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</si>
  <si>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</si>
  <si>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</si>
  <si>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</si>
  <si>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</si>
  <si>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</si>
  <si>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</si>
  <si>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</si>
  <si>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</si>
  <si>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</si>
  <si>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</si>
  <si>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</si>
  <si>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</si>
  <si>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</si>
  <si>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</si>
  <si>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</si>
  <si>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</si>
  <si>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</si>
  <si>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</si>
  <si>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</si>
  <si>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</si>
  <si>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</si>
  <si>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</si>
  <si>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</si>
  <si>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</si>
  <si>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</si>
  <si>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</si>
  <si>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</si>
  <si>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</si>
  <si>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</si>
  <si>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</si>
  <si>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</si>
  <si>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</si>
  <si>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</si>
  <si>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</si>
  <si>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</si>
  <si>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</si>
  <si>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</si>
  <si>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</si>
  <si>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</si>
  <si>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</si>
  <si>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</si>
  <si>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</si>
  <si>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</si>
  <si>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</si>
  <si>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</si>
  <si>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</si>
  <si>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</si>
  <si>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</si>
  <si>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</si>
  <si>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</si>
  <si>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</si>
  <si>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</si>
  <si>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</si>
  <si>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</si>
  <si>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</si>
  <si>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</si>
  <si>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</si>
  <si>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</si>
  <si>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</si>
  <si>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</si>
  <si>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</si>
  <si>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</si>
  <si>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</si>
  <si>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</si>
  <si>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</si>
  <si>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</si>
  <si>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</si>
  <si>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</si>
  <si>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</si>
  <si>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</si>
  <si>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</si>
  <si>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</si>
  <si>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</si>
  <si>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</si>
  <si>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</si>
  <si>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</si>
  <si>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</si>
  <si>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</si>
  <si>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</si>
  <si>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</si>
  <si>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</si>
  <si>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</si>
  <si>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</si>
  <si>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</si>
  <si>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</si>
  <si>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</si>
  <si>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</si>
  <si>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</si>
  <si>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</si>
  <si>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</si>
  <si>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</si>
  <si>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</si>
  <si>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</si>
  <si>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</si>
  <si>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</si>
  <si>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</si>
  <si>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</si>
  <si>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</si>
  <si>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</si>
  <si>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</si>
  <si>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</si>
  <si>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</si>
  <si>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</si>
  <si>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</si>
  <si>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</si>
  <si>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</si>
  <si>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</si>
  <si>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</si>
  <si>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</si>
  <si>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</si>
  <si>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</si>
  <si>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</si>
  <si>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</si>
  <si>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</si>
  <si>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</si>
  <si>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</si>
  <si>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</si>
  <si>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</si>
  <si>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</si>
  <si>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</si>
  <si>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</si>
  <si>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</si>
  <si>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</si>
  <si>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</si>
  <si>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</si>
  <si>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</si>
  <si>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</si>
  <si>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</si>
  <si>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</si>
  <si>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</si>
  <si>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</si>
  <si>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</si>
  <si>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</si>
  <si>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</si>
  <si>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</si>
  <si>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</si>
  <si>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</si>
  <si>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</si>
  <si>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</si>
  <si>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</si>
  <si>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</si>
  <si>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</si>
  <si>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</si>
  <si>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</si>
  <si>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</si>
  <si>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</si>
  <si>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</si>
  <si>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</si>
  <si>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</si>
  <si>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</si>
  <si>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</si>
  <si>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</si>
  <si>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</si>
  <si>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</si>
  <si>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</si>
  <si>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</si>
  <si>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</si>
  <si>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</si>
  <si>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</si>
  <si>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</si>
  <si>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</si>
  <si>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</si>
  <si>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</si>
  <si>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</si>
  <si>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</si>
  <si>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</si>
  <si>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</si>
  <si>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</si>
  <si>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</si>
  <si>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</si>
  <si>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</si>
  <si>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</si>
  <si>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</si>
  <si>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</si>
  <si>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</si>
  <si>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</si>
  <si>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</si>
  <si>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</si>
  <si>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</si>
  <si>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</si>
  <si>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</si>
  <si>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</si>
  <si>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</si>
  <si>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</si>
  <si>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</si>
  <si>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</si>
  <si>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</si>
  <si>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</si>
  <si>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</si>
  <si>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</si>
  <si>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</si>
  <si>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</si>
  <si>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</si>
  <si>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</si>
  <si>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</si>
  <si>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</si>
  <si>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</si>
  <si>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</si>
  <si>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</si>
  <si>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</si>
  <si>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</si>
  <si>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</si>
  <si>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</si>
  <si>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</si>
  <si>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</si>
  <si>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</si>
  <si>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</si>
  <si>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</si>
  <si>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</si>
  <si>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</si>
  <si>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</si>
  <si>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</si>
  <si>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</si>
  <si>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</si>
  <si>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</si>
  <si>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</si>
  <si>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</si>
  <si>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</si>
  <si>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</si>
  <si>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</si>
  <si>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</si>
  <si>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</si>
  <si>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</si>
  <si>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</si>
  <si>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</si>
  <si>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</si>
  <si>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</si>
  <si>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</si>
  <si>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</si>
  <si>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</si>
  <si>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</si>
  <si>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</si>
  <si>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</si>
  <si>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</si>
  <si>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</si>
  <si>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</si>
  <si>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</si>
  <si>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</si>
  <si>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</si>
  <si>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</si>
  <si>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</si>
  <si>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</si>
  <si>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</si>
  <si>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</si>
  <si>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</si>
  <si>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</si>
  <si>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</si>
  <si>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</si>
  <si>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</si>
  <si>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</si>
  <si>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</si>
  <si>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</si>
  <si>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</si>
  <si>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</si>
  <si>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</si>
  <si>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</si>
  <si>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</si>
  <si>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</si>
  <si>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</si>
  <si>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</si>
  <si>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</si>
  <si>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</si>
  <si>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</si>
  <si>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</si>
  <si>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</si>
  <si>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</si>
  <si>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</si>
  <si>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</si>
  <si>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</si>
  <si>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</si>
  <si>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</si>
  <si>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</si>
  <si>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</si>
  <si>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</si>
  <si>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</si>
  <si>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</si>
  <si>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</si>
  <si>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</si>
  <si>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</si>
  <si>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</si>
  <si>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</si>
  <si>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</si>
  <si>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</si>
  <si>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</si>
  <si>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</si>
  <si>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</si>
  <si>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</si>
  <si>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</si>
  <si>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</si>
  <si>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</si>
  <si>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</si>
  <si>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</si>
  <si>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</si>
  <si>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</si>
  <si>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</si>
  <si>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</si>
  <si>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</si>
  <si>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</si>
  <si>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</si>
  <si>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</si>
  <si>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</si>
  <si>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</si>
  <si>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</si>
  <si>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</si>
  <si>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</si>
  <si>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</si>
  <si>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</si>
  <si>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</si>
  <si>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</si>
  <si>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</si>
  <si>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</si>
  <si>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</si>
  <si>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</si>
  <si>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</si>
  <si>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</si>
  <si>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</si>
  <si>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</si>
  <si>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</si>
  <si>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</si>
  <si>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</si>
  <si>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</si>
  <si>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</si>
  <si>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</si>
  <si>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</si>
  <si>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</si>
  <si>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</si>
  <si>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</si>
  <si>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</si>
  <si>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</si>
  <si>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</si>
  <si>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</si>
  <si>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</si>
  <si>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</si>
  <si>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</si>
  <si>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</si>
  <si>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</si>
  <si>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</si>
  <si>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</si>
  <si>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</si>
  <si>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</si>
  <si>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</si>
  <si>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</si>
  <si>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</si>
  <si>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</si>
  <si>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</si>
  <si>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</si>
  <si>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</si>
  <si>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</si>
  <si>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</si>
  <si>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</si>
  <si>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</si>
  <si>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</si>
  <si>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</si>
  <si>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</si>
  <si>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</si>
  <si>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</si>
  <si>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</si>
  <si>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</si>
  <si>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</si>
  <si>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</si>
  <si>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</si>
  <si>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</si>
  <si>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</si>
  <si>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</si>
  <si>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</si>
  <si>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</si>
  <si>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</si>
  <si>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</si>
  <si>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</si>
  <si>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</si>
  <si>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</si>
  <si>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</si>
  <si>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</si>
  <si>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</si>
  <si>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</si>
  <si>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</si>
  <si>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</si>
  <si>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</si>
  <si>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</si>
  <si>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</si>
  <si>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</si>
  <si>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</si>
  <si>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</si>
  <si>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</si>
  <si>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</si>
  <si>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</si>
  <si>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</si>
  <si>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</si>
  <si>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</si>
  <si>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</si>
  <si>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</si>
  <si>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</si>
  <si>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</si>
  <si>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</si>
  <si>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</si>
  <si>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</si>
  <si>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</si>
  <si>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</si>
  <si>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</si>
  <si>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</si>
  <si>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</si>
  <si>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</si>
  <si>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</si>
  <si>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</si>
  <si>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</si>
  <si>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</si>
  <si>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</si>
  <si>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</si>
  <si>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</si>
  <si>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</si>
  <si>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</si>
  <si>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</si>
  <si>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</si>
  <si>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</si>
  <si>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</si>
  <si>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</si>
  <si>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</si>
  <si>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</si>
  <si>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</si>
  <si>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</si>
  <si>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</si>
  <si>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</si>
  <si>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</si>
  <si>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</si>
  <si>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</si>
  <si>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</si>
  <si>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</si>
  <si>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</si>
  <si>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</si>
  <si>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</si>
  <si>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</si>
  <si>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</si>
  <si>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</si>
  <si>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</si>
  <si>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</si>
  <si>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</si>
  <si>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</si>
  <si>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</si>
  <si>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</si>
  <si>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</si>
  <si>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</si>
  <si>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</si>
  <si>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</si>
  <si>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</si>
  <si>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</si>
  <si>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</si>
  <si>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</si>
  <si>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</si>
  <si>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</si>
  <si>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</si>
  <si>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</si>
  <si>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</si>
  <si>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</si>
  <si>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</si>
  <si>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</si>
  <si>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</si>
  <si>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</si>
  <si>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</si>
  <si>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</si>
  <si>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</si>
  <si>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</si>
  <si>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</si>
  <si>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</si>
  <si>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</si>
  <si>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</si>
  <si>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</si>
  <si>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</si>
  <si>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</si>
  <si>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</si>
  <si>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</si>
  <si>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</si>
  <si>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</si>
  <si>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</si>
  <si>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</si>
  <si>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</si>
  <si>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</si>
  <si>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</si>
  <si>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</si>
  <si>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</si>
  <si>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</si>
  <si>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</si>
  <si>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</si>
  <si>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</si>
  <si>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</si>
  <si>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</si>
  <si>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</si>
  <si>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</si>
  <si>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</si>
  <si>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</si>
  <si>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</si>
  <si>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</si>
  <si>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</si>
  <si>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</si>
  <si>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</si>
  <si>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</si>
  <si>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</si>
  <si>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</si>
  <si>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</si>
  <si>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</si>
  <si>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</si>
  <si>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</si>
  <si>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</si>
  <si>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</si>
  <si>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</si>
  <si>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</si>
  <si>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</si>
  <si>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</si>
  <si>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</si>
  <si>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</si>
  <si>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</si>
  <si>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</si>
  <si>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</si>
  <si>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</si>
  <si>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</si>
  <si>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</si>
  <si>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</si>
  <si>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</si>
  <si>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</si>
  <si>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</si>
  <si>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</si>
  <si>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</si>
  <si>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</si>
  <si>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</si>
  <si>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</si>
  <si>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</si>
  <si>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</si>
  <si>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</si>
  <si>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</si>
  <si>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</si>
  <si>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</si>
  <si>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</si>
  <si>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</si>
  <si>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</si>
  <si>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</si>
  <si>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</si>
  <si>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</si>
  <si>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</si>
  <si>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</si>
  <si>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</si>
  <si>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</si>
  <si>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</si>
  <si>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</si>
  <si>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</si>
  <si>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</si>
  <si>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</si>
  <si>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</si>
  <si>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</si>
  <si>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</si>
  <si>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</si>
  <si>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</si>
  <si>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</si>
  <si>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</si>
  <si>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</si>
  <si>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</si>
  <si>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</si>
  <si>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</si>
  <si>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</si>
  <si>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</si>
  <si>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</si>
  <si>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</si>
  <si>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</si>
  <si>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</si>
  <si>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</si>
  <si>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</si>
  <si>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</si>
  <si>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</si>
  <si>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</si>
  <si>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</si>
  <si>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</si>
  <si>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</si>
  <si>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</si>
  <si>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</si>
  <si>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</si>
  <si>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</si>
  <si>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</si>
  <si>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</si>
  <si>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</si>
  <si>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</si>
  <si>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</si>
  <si>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</si>
  <si>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</si>
  <si>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</si>
  <si>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</si>
  <si>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</si>
  <si>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</si>
  <si>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</si>
  <si>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</si>
  <si>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</si>
  <si>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</si>
  <si>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</si>
  <si>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</si>
  <si>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</si>
  <si>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</si>
  <si>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</si>
  <si>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</si>
  <si>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</si>
  <si>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</si>
  <si>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</si>
  <si>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</si>
  <si>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</si>
  <si>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</si>
  <si>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</si>
  <si>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</si>
  <si>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</si>
  <si>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</si>
  <si>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</si>
  <si>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</si>
  <si>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</si>
  <si>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</si>
  <si>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</si>
  <si>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</si>
  <si>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</si>
  <si>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</si>
  <si>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</si>
  <si>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</si>
  <si>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</si>
  <si>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</si>
  <si>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</si>
  <si>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</si>
  <si>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</si>
  <si>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</si>
  <si>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</si>
  <si>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</si>
  <si>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</si>
  <si>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</si>
  <si>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</si>
  <si>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</si>
  <si>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</si>
  <si>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</si>
  <si>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</si>
  <si>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</si>
  <si>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</si>
  <si>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</si>
  <si>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</si>
  <si>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</si>
  <si>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</si>
  <si>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</si>
  <si>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</si>
  <si>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</si>
  <si>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</si>
  <si>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</si>
  <si>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</si>
  <si>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</si>
  <si>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</si>
  <si>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</si>
  <si>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</si>
  <si>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</si>
  <si>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</si>
  <si>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</si>
  <si>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</si>
  <si>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</si>
  <si>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</si>
  <si>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</si>
  <si>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</si>
  <si>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</si>
  <si>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</si>
  <si>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</si>
  <si>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</si>
  <si>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</si>
  <si>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</si>
  <si>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</si>
  <si>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</si>
  <si>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</si>
  <si>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</si>
  <si>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</si>
  <si>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</si>
  <si>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</si>
  <si>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</si>
  <si>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</si>
  <si>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</si>
  <si>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</si>
  <si>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</si>
  <si>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</si>
  <si>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</si>
  <si>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</si>
  <si>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</si>
  <si>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</si>
  <si>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</si>
  <si>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</si>
  <si>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</si>
  <si>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</si>
  <si>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</si>
  <si>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</si>
  <si>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</si>
  <si>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</si>
  <si>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</si>
  <si>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</si>
  <si>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</si>
  <si>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</si>
  <si>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</si>
  <si>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</si>
  <si>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</si>
  <si>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</si>
  <si>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</si>
  <si>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</si>
  <si>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</si>
  <si>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</si>
  <si>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</si>
  <si>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</si>
  <si>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</si>
  <si>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</si>
  <si>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</si>
  <si>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</si>
  <si>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</si>
  <si>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</si>
  <si>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</si>
  <si>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</si>
  <si>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</si>
  <si>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</si>
  <si>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</si>
  <si>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</si>
  <si>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</si>
  <si>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</si>
  <si>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</si>
  <si>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</si>
  <si>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</si>
  <si>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</si>
  <si>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</si>
  <si>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</si>
  <si>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</si>
  <si>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</si>
  <si>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</si>
  <si>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</si>
  <si>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</si>
  <si>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</si>
  <si>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</si>
  <si>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</si>
  <si>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</si>
  <si>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</si>
  <si>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</si>
  <si>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</si>
  <si>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</si>
  <si>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</si>
  <si>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</si>
  <si>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</si>
  <si>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</si>
  <si>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</si>
  <si>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</si>
  <si>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</si>
  <si>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</si>
  <si>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</si>
  <si>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</si>
  <si>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</si>
  <si>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</si>
  <si>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</si>
  <si>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</si>
  <si>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</si>
  <si>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</si>
  <si>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</si>
  <si>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</si>
  <si>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</si>
  <si>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</si>
  <si>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</si>
  <si>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</si>
  <si>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</si>
  <si>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</si>
  <si>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</si>
  <si>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</si>
  <si>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</si>
  <si>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</si>
  <si>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</si>
  <si>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</si>
  <si>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</si>
  <si>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</si>
  <si>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</si>
  <si>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</si>
  <si>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</si>
  <si>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</si>
  <si>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</si>
  <si>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</si>
  <si>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</si>
  <si>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</si>
  <si>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</si>
  <si>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</si>
  <si>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</si>
  <si>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</si>
  <si>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</si>
  <si>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</si>
  <si>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</si>
  <si>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</si>
  <si>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</si>
  <si>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</si>
  <si>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</si>
  <si>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</si>
  <si>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</si>
  <si>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</si>
  <si>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</si>
  <si>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</si>
  <si>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</si>
  <si>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</si>
  <si>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</si>
  <si>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</si>
  <si>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</si>
  <si>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</si>
  <si>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</si>
  <si>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</si>
  <si>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</si>
  <si>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</si>
  <si>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</si>
  <si>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</si>
  <si>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</si>
  <si>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</si>
  <si>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</si>
  <si>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</si>
  <si>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</si>
  <si>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</si>
  <si>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</si>
  <si>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</si>
  <si>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</si>
  <si>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</si>
  <si>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</si>
  <si>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</si>
  <si>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</si>
  <si>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</si>
  <si>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</si>
  <si>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</si>
  <si>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</si>
  <si>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</si>
  <si>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</si>
  <si>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</si>
  <si>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</si>
  <si>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</si>
  <si>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</si>
  <si>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</si>
  <si>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</si>
  <si>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</si>
  <si>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</si>
  <si>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</si>
  <si>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</si>
  <si>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</si>
  <si>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</si>
  <si>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</si>
  <si>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</si>
  <si>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</si>
  <si>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</si>
  <si>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</si>
  <si>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</si>
  <si>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</si>
  <si>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</si>
  <si>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</si>
  <si>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</si>
  <si>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</si>
  <si>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</si>
  <si>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</si>
  <si>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</si>
  <si>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</si>
  <si>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</si>
  <si>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</si>
  <si>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</si>
  <si>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</si>
  <si>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</si>
  <si>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</si>
  <si>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</si>
  <si>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</si>
  <si>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</si>
  <si>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</si>
  <si>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</si>
  <si>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</si>
  <si>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</si>
  <si>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</si>
  <si>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</si>
  <si>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</si>
  <si>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</si>
  <si>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</si>
  <si>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</si>
  <si>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</si>
  <si>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</si>
  <si>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</si>
  <si>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</si>
  <si>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</si>
  <si>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</si>
  <si>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</si>
  <si>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</si>
  <si>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</si>
  <si>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</si>
  <si>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</si>
  <si>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</si>
  <si>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</si>
  <si>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</si>
  <si>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</si>
  <si>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</si>
  <si>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</si>
  <si>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</si>
  <si>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</si>
  <si>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</si>
  <si>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</si>
  <si>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</si>
  <si>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</si>
  <si>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</si>
  <si>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</si>
  <si>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</si>
  <si>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</si>
  <si>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</si>
  <si>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</si>
  <si>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</si>
  <si>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</si>
  <si>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</si>
  <si>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</si>
  <si>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</si>
  <si>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</si>
  <si>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</si>
  <si>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</si>
  <si>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</si>
  <si>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</si>
  <si>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</si>
  <si>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</si>
  <si>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</si>
  <si>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</si>
  <si>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</si>
  <si>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</si>
  <si>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</si>
  <si>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</si>
  <si>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</si>
  <si>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</si>
  <si>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</si>
  <si>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</si>
  <si>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</si>
  <si>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</si>
  <si>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</si>
  <si>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</si>
  <si>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</si>
  <si>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</si>
  <si>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</si>
  <si>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</si>
  <si>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</si>
  <si>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</si>
  <si>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</si>
  <si>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</si>
  <si>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</si>
  <si>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</si>
  <si>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</si>
  <si>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</si>
  <si>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</si>
  <si>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</si>
  <si>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</si>
  <si>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</si>
  <si>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</si>
  <si>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</si>
  <si>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</si>
  <si>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</si>
  <si>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</si>
  <si>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</si>
  <si>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</si>
  <si>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</si>
  <si>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</si>
  <si>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</si>
  <si>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</si>
  <si>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</si>
  <si>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</si>
  <si>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</si>
  <si>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</si>
  <si>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</si>
  <si>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</si>
  <si>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</si>
  <si>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</si>
  <si>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</si>
  <si>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</si>
  <si>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</si>
  <si>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</si>
  <si>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</si>
  <si>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</si>
  <si>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</si>
  <si>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</si>
  <si>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</si>
  <si>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</si>
  <si>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</si>
  <si>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</si>
  <si>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</si>
  <si>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</si>
  <si>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</si>
  <si>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</si>
  <si>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</si>
  <si>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</si>
  <si>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</si>
  <si>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</si>
  <si>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</si>
  <si>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</si>
  <si>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</si>
  <si>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</si>
  <si>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</si>
  <si>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</si>
  <si>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</si>
  <si>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</si>
  <si>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</si>
  <si>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</si>
  <si>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</si>
  <si>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</si>
  <si>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</si>
  <si>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</si>
  <si>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</si>
  <si>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</si>
  <si>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</si>
  <si>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</si>
  <si>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</si>
  <si>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</si>
  <si>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</si>
  <si>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</si>
  <si>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</si>
  <si>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</si>
  <si>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</si>
  <si>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</si>
  <si>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</si>
  <si>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</si>
  <si>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</si>
  <si>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</si>
  <si>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</si>
  <si>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</si>
  <si>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</si>
  <si>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</si>
  <si>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</si>
  <si>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</si>
  <si>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</si>
  <si>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</si>
  <si>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</si>
  <si>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</si>
  <si>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</si>
  <si>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</si>
  <si>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</si>
  <si>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</si>
  <si>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</si>
  <si>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</si>
  <si>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</si>
  <si>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</si>
  <si>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</si>
  <si>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</si>
  <si>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</si>
  <si>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</si>
  <si>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</si>
  <si>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</si>
  <si>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</si>
  <si>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</si>
  <si>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</si>
  <si>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</si>
  <si>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</si>
  <si>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</si>
  <si>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</si>
  <si>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</si>
  <si>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</si>
  <si>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</si>
  <si>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</si>
  <si>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</si>
  <si>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</si>
  <si>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</si>
  <si>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</si>
  <si>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</si>
  <si>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</si>
  <si>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</si>
  <si>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</si>
  <si>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</si>
  <si>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</si>
  <si>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</si>
  <si>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</si>
  <si>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</si>
  <si>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</si>
  <si>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</si>
  <si>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</si>
  <si>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</si>
  <si>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</si>
  <si>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</si>
  <si>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</si>
  <si>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</si>
  <si>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</si>
  <si>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</si>
  <si>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</si>
  <si>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</si>
  <si>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</si>
  <si>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</si>
  <si>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</si>
  <si>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</si>
  <si>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</si>
  <si>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</si>
  <si>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</si>
  <si>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</si>
  <si>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</si>
  <si>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</si>
  <si>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</si>
  <si>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</si>
  <si>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</si>
  <si>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</si>
  <si>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</si>
  <si>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</si>
  <si>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</si>
  <si>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</si>
  <si>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</si>
  <si>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</si>
  <si>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</si>
  <si>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</si>
  <si>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</si>
  <si>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</si>
  <si>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</si>
  <si>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</si>
  <si>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</si>
  <si>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</si>
  <si>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</si>
  <si>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</si>
  <si>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</si>
  <si>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</si>
  <si>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</si>
  <si>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</si>
  <si>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</si>
  <si>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</si>
  <si>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</si>
  <si>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</si>
  <si>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</si>
  <si>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</si>
  <si>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</si>
  <si>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</si>
  <si>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</si>
  <si>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</si>
  <si>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</si>
  <si>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</si>
  <si>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</si>
  <si>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</si>
  <si>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</si>
  <si>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</si>
  <si>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</si>
  <si>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</si>
  <si>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</si>
  <si>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</si>
  <si>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</si>
  <si>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</si>
  <si>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</si>
  <si>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</si>
  <si>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</si>
  <si>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</si>
  <si>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</si>
  <si>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</si>
  <si>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</si>
  <si>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</si>
  <si>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</si>
  <si>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</si>
  <si>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</si>
  <si>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</si>
  <si>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</si>
  <si>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</si>
  <si>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</si>
  <si>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</si>
  <si>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</si>
  <si>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</si>
  <si>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</si>
  <si>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</si>
  <si>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</si>
  <si>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</si>
  <si>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</si>
  <si>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</si>
  <si>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</si>
  <si>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</si>
  <si>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</si>
  <si>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</si>
  <si>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</si>
  <si>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</si>
  <si>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</si>
  <si>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</si>
  <si>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</si>
  <si>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</si>
  <si>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</si>
  <si>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</si>
  <si>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</si>
  <si>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</si>
  <si>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</si>
  <si>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</si>
  <si>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</si>
  <si>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</si>
  <si>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</si>
  <si>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</si>
  <si>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</si>
  <si>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</si>
  <si>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</si>
  <si>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</si>
  <si>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</si>
  <si>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</si>
  <si>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</si>
  <si>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</si>
  <si>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</si>
  <si>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</si>
  <si>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</si>
  <si>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</si>
  <si>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</si>
  <si>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</si>
  <si>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</si>
  <si>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</si>
  <si>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</si>
  <si>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</si>
  <si>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</si>
  <si>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</si>
  <si>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</si>
  <si>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</si>
  <si>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</si>
  <si>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</si>
  <si>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</si>
  <si>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</si>
  <si>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</si>
  <si>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</si>
  <si>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</si>
  <si>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</si>
  <si>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</si>
  <si>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</si>
  <si>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</si>
  <si>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</si>
  <si>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</si>
  <si>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</si>
  <si>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</si>
  <si>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</si>
  <si>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</si>
  <si>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</si>
  <si>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</si>
  <si>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</si>
  <si>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</si>
  <si>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</si>
  <si>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</si>
  <si>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</si>
  <si>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</si>
  <si>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</si>
  <si>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</si>
  <si>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</si>
  <si>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</si>
  <si>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</si>
  <si>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</si>
  <si>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</si>
  <si>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</si>
  <si>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</si>
  <si>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</si>
  <si>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</si>
  <si>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</si>
  <si>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</si>
  <si>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</si>
  <si>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</si>
  <si>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</si>
  <si>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</si>
  <si>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</si>
  <si>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</si>
  <si>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</si>
  <si>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</si>
  <si>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</si>
  <si>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</si>
  <si>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</si>
  <si>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</si>
  <si>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</si>
  <si>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</si>
  <si>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</si>
  <si>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</si>
  <si>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</si>
  <si>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</si>
  <si>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</si>
  <si>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</si>
  <si>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</si>
  <si>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</si>
  <si>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</si>
  <si>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</si>
  <si>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</si>
  <si>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</si>
  <si>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</si>
  <si>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</si>
  <si>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</si>
  <si>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</si>
  <si>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</si>
  <si>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</si>
  <si>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</si>
  <si>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</si>
  <si>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</si>
  <si>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</si>
  <si>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</si>
  <si>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</si>
  <si>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</si>
  <si>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</si>
  <si>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</si>
  <si>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</si>
  <si>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</si>
  <si>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</si>
  <si>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</si>
  <si>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</si>
  <si>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</si>
  <si>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</si>
  <si>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</si>
  <si>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</si>
  <si>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</si>
  <si>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</si>
  <si>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</si>
  <si>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</si>
  <si>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</si>
  <si>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</si>
  <si>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</si>
  <si>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</si>
  <si>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</si>
  <si>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</si>
  <si>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</si>
  <si>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</si>
  <si>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</si>
  <si>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</si>
  <si>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</si>
  <si>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</si>
  <si>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</si>
  <si>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</si>
  <si>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</si>
  <si>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</si>
  <si>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</si>
  <si>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</si>
  <si>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</si>
  <si>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</si>
  <si>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</si>
  <si>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</si>
  <si>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</si>
  <si>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</si>
  <si>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</si>
  <si>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</si>
  <si>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</si>
  <si>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</si>
  <si>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</si>
  <si>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</si>
  <si>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</si>
  <si>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</si>
  <si>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</si>
  <si>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</si>
  <si>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</si>
  <si>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</si>
  <si>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</si>
  <si>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</si>
  <si>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</si>
  <si>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</si>
  <si>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</si>
  <si>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</si>
  <si>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</si>
  <si>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</si>
  <si>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</si>
  <si>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</si>
  <si>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</si>
  <si>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</si>
  <si>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</si>
  <si>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</si>
  <si>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</si>
  <si>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</si>
  <si>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</si>
  <si>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</si>
  <si>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</si>
  <si>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</si>
  <si>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</si>
  <si>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</si>
  <si>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</si>
  <si>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</si>
  <si>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</si>
  <si>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</si>
  <si>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</si>
  <si>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</si>
  <si>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</si>
  <si>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</si>
  <si>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</si>
  <si>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</si>
  <si>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</si>
  <si>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</si>
  <si>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</si>
  <si>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</si>
  <si>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</si>
  <si>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</si>
  <si>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</si>
  <si>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</si>
  <si>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</si>
  <si>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</si>
  <si>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</si>
  <si>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</si>
  <si>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</si>
  <si>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</si>
  <si>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</si>
  <si>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</si>
  <si>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</si>
  <si>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</si>
  <si>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</si>
  <si>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</si>
  <si>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</si>
  <si>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</si>
  <si>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</si>
  <si>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</si>
  <si>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</si>
  <si>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</si>
  <si>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</si>
  <si>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</si>
  <si>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</si>
  <si>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</si>
  <si>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</si>
  <si>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</si>
  <si>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</si>
  <si>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</si>
  <si>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</si>
  <si>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</si>
  <si>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</si>
  <si>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</si>
  <si>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</si>
  <si>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</si>
  <si>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</si>
  <si>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</si>
  <si>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</si>
  <si>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</si>
  <si>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</si>
  <si>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</si>
  <si>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</si>
  <si>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</si>
  <si>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</si>
  <si>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</si>
  <si>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</si>
  <si>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</si>
  <si>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</si>
  <si>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</si>
  <si>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</si>
  <si>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</si>
  <si>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</si>
  <si>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</si>
  <si>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</si>
  <si>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</si>
  <si>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</si>
  <si>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</si>
  <si>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</si>
  <si>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</si>
  <si>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</si>
  <si>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</si>
  <si>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</si>
  <si>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</si>
  <si>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</si>
  <si>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</si>
  <si>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</si>
  <si>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</si>
  <si>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</si>
  <si>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</si>
  <si>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</si>
  <si>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</si>
  <si>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</si>
  <si>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</si>
  <si>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</si>
  <si>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</si>
  <si>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</si>
  <si>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</si>
  <si>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</si>
  <si>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</si>
  <si>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</si>
  <si>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</si>
  <si>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</si>
  <si>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</si>
  <si>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</si>
  <si>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</si>
  <si>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</si>
  <si>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</si>
  <si>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</si>
  <si>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</si>
  <si>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</si>
  <si>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</si>
  <si>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</si>
  <si>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</si>
  <si>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</si>
  <si>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</si>
  <si>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</si>
  <si>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</si>
  <si>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</si>
  <si>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</si>
  <si>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</si>
  <si>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</si>
  <si>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</si>
  <si>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</si>
  <si>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</si>
  <si>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</si>
  <si>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</si>
  <si>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</si>
  <si>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</si>
  <si>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</si>
  <si>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</si>
  <si>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</si>
  <si>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</si>
  <si>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</si>
  <si>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</si>
  <si>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</si>
  <si>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</si>
  <si>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</si>
  <si>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</si>
  <si>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</si>
  <si>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</si>
  <si>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</si>
  <si>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</si>
  <si>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</si>
  <si>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</si>
  <si>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</si>
  <si>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</si>
  <si>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</si>
  <si>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</si>
  <si>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</si>
  <si>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</si>
  <si>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</si>
  <si>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</si>
  <si>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</si>
  <si>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</si>
  <si>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</si>
  <si>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</si>
  <si>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</si>
  <si>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</si>
  <si>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</si>
  <si>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</si>
  <si>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</si>
  <si>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</si>
  <si>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</si>
  <si>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</si>
  <si>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</si>
  <si>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</si>
  <si>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</si>
  <si>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</si>
  <si>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</si>
  <si>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</si>
  <si>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</si>
  <si>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</si>
  <si>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</si>
  <si>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</si>
  <si>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</si>
  <si>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</si>
  <si>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</si>
  <si>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</si>
  <si>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</si>
  <si>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</si>
  <si>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</si>
  <si>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</si>
  <si>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</si>
  <si>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</si>
  <si>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</si>
  <si>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</si>
  <si>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</si>
  <si>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</si>
  <si>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</si>
  <si>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</si>
  <si>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</si>
  <si>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</si>
  <si>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</si>
  <si>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</si>
  <si>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</si>
  <si>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</si>
  <si>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</si>
  <si>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</si>
  <si>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</si>
  <si>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</si>
  <si>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</si>
  <si>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</si>
  <si>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</si>
  <si>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</si>
  <si>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</si>
  <si>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</si>
  <si>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</si>
  <si>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</si>
  <si>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</si>
  <si>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</si>
  <si>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</si>
  <si>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</si>
  <si>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</si>
  <si>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</si>
  <si>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</si>
  <si>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</si>
  <si>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</si>
  <si>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</si>
  <si>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</si>
  <si>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</si>
  <si>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</si>
  <si>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</si>
  <si>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</si>
  <si>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</si>
  <si>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</si>
  <si>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</si>
  <si>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</si>
  <si>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</si>
  <si>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</si>
  <si>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</si>
  <si>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</si>
  <si>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</si>
  <si>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</si>
  <si>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</si>
  <si>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</si>
  <si>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</si>
  <si>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</si>
  <si>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</si>
  <si>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</si>
  <si>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</si>
  <si>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</si>
  <si>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</si>
  <si>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</si>
  <si>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</si>
  <si>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</si>
  <si>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</si>
  <si>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</si>
  <si>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</si>
  <si>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</si>
  <si>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</si>
  <si>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</si>
  <si>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</si>
  <si>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</si>
  <si>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</si>
  <si>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</si>
  <si>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</si>
  <si>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</si>
  <si>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</si>
  <si>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</si>
  <si>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</si>
  <si>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</si>
  <si>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</si>
  <si>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</si>
  <si>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</si>
  <si>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</si>
  <si>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</si>
  <si>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</si>
  <si>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</si>
  <si>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</si>
  <si>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</si>
  <si>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</si>
  <si>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</si>
  <si>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</si>
  <si>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</si>
  <si>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</si>
  <si>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</si>
  <si>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</si>
  <si>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</si>
  <si>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</si>
  <si>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</si>
  <si>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</si>
  <si>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</si>
  <si>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</si>
  <si>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</si>
  <si>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</si>
  <si>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</si>
  <si>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</si>
  <si>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</si>
  <si>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</si>
  <si>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</si>
  <si>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</si>
  <si>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</si>
  <si>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</si>
  <si>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</si>
  <si>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</si>
  <si>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</si>
  <si>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</si>
  <si>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</si>
  <si>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</si>
  <si>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</si>
  <si>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</si>
  <si>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</si>
  <si>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</si>
  <si>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</si>
  <si>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</si>
  <si>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</si>
  <si>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</si>
  <si>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</si>
  <si>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</si>
  <si>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</si>
  <si>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</si>
  <si>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</si>
  <si>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</si>
  <si>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</si>
  <si>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</si>
  <si>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</si>
  <si>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</si>
  <si>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</si>
  <si>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</si>
  <si>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</si>
  <si>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</si>
  <si>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</si>
  <si>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</si>
  <si>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</si>
  <si>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</si>
  <si>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</si>
  <si>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</si>
  <si>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</si>
  <si>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</si>
  <si>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</si>
  <si>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</si>
  <si>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</si>
  <si>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</si>
  <si>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</si>
  <si>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</si>
  <si>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</si>
  <si>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</si>
  <si>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</si>
  <si>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</si>
  <si>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</si>
  <si>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</si>
  <si>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</si>
  <si>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</si>
  <si>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</si>
  <si>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</si>
  <si>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</si>
  <si>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</si>
  <si>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</si>
  <si>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</si>
  <si>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</si>
  <si>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</si>
  <si>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</si>
  <si>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</si>
  <si>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</si>
  <si>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</si>
  <si>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</si>
  <si>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</si>
  <si>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</si>
  <si>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</si>
  <si>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</si>
  <si>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</si>
  <si>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</si>
  <si>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</si>
  <si>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</si>
  <si>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</si>
  <si>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</si>
  <si>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</si>
  <si>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</si>
  <si>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</si>
  <si>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</si>
  <si>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</si>
  <si>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</si>
  <si>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</si>
  <si>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</si>
  <si>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</si>
  <si>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</si>
  <si>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</si>
  <si>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</si>
  <si>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</si>
  <si>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</si>
  <si>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</si>
  <si>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</si>
  <si>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</si>
  <si>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</si>
  <si>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</si>
  <si>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</si>
  <si>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</si>
  <si>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</si>
  <si>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</si>
  <si>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</si>
  <si>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</si>
  <si>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</si>
  <si>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</si>
  <si>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</si>
  <si>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</si>
  <si>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</si>
  <si>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</si>
  <si>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</si>
  <si>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</si>
  <si>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</si>
  <si>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</si>
  <si>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</si>
  <si>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</si>
  <si>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</si>
  <si>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</si>
  <si>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</si>
  <si>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</si>
  <si>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</si>
  <si>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</si>
  <si>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</si>
  <si>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</si>
  <si>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</si>
  <si>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</si>
  <si>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</si>
  <si>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</si>
  <si>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</si>
  <si>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</si>
  <si>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</si>
  <si>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</si>
  <si>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</si>
  <si>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</si>
  <si>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</si>
  <si>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</si>
  <si>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</si>
  <si>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</si>
  <si>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</si>
  <si>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</si>
  <si>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</si>
  <si>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</si>
  <si>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</si>
  <si>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</si>
  <si>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</si>
  <si>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</si>
  <si>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</si>
  <si>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</si>
  <si>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</si>
  <si>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</si>
  <si>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</si>
  <si>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</si>
  <si>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</si>
  <si>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</si>
  <si>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</si>
  <si>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</si>
  <si>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</si>
  <si>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</si>
  <si>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</si>
  <si>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</si>
  <si>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</si>
  <si>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</si>
  <si>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</si>
  <si>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</si>
  <si>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</si>
  <si>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</si>
  <si>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</si>
  <si>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</si>
  <si>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</si>
  <si>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</si>
  <si>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</si>
  <si>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</si>
  <si>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</si>
  <si>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</si>
  <si>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</si>
  <si>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</si>
  <si>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</si>
  <si>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</si>
  <si>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</si>
  <si>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</si>
  <si>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</si>
  <si>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</si>
  <si>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</si>
  <si>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</si>
  <si>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</si>
  <si>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</si>
  <si>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</si>
  <si>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</si>
  <si>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</si>
  <si>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</si>
  <si>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</si>
  <si>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</si>
  <si>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</si>
  <si>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</si>
  <si>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</si>
  <si>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</si>
  <si>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</si>
  <si>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</si>
  <si>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</si>
  <si>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</si>
  <si>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</si>
  <si>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</si>
  <si>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</si>
  <si>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</si>
  <si>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</si>
  <si>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</si>
  <si>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</si>
  <si>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</si>
  <si>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</si>
  <si>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</si>
  <si>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</si>
  <si>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</si>
  <si>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</si>
  <si>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</si>
  <si>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</si>
  <si>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</si>
  <si>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</si>
  <si>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</si>
  <si>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</si>
  <si>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</si>
  <si>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</si>
  <si>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</si>
  <si>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</si>
  <si>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</si>
  <si>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</si>
  <si>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</si>
  <si>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</si>
  <si>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</si>
  <si>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</si>
  <si>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</si>
  <si>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</si>
  <si>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</si>
  <si>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</si>
  <si>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</si>
  <si>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</si>
  <si>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</si>
  <si>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</si>
  <si>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</si>
  <si>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</si>
  <si>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</si>
  <si>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</si>
  <si>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</si>
  <si>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</si>
  <si>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</si>
  <si>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</si>
  <si>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</si>
  <si>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</si>
  <si>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</si>
  <si>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</si>
  <si>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</si>
  <si>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</si>
  <si>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</si>
  <si>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</si>
  <si>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</si>
  <si>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</si>
  <si>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</si>
  <si>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</si>
  <si>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</si>
  <si>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</si>
  <si>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</si>
  <si>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</si>
  <si>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</si>
  <si>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</si>
  <si>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</si>
  <si>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</si>
  <si>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</si>
  <si>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</si>
  <si>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</si>
  <si>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</si>
  <si>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</si>
  <si>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</si>
  <si>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</si>
  <si>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</si>
  <si>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</si>
  <si>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</si>
  <si>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</si>
  <si>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</si>
  <si>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</si>
  <si>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</si>
  <si>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</si>
  <si>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</si>
  <si>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</si>
  <si>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</si>
  <si>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</si>
  <si>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</si>
  <si>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</si>
  <si>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</si>
  <si>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</si>
  <si>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</si>
  <si>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</si>
  <si>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</si>
  <si>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</si>
  <si>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</si>
  <si>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</si>
  <si>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</si>
  <si>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</si>
  <si>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</si>
  <si>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</si>
  <si>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</si>
  <si>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</si>
  <si>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</si>
  <si>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</si>
  <si>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</si>
  <si>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</si>
  <si>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</si>
  <si>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</si>
  <si>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</si>
  <si>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</si>
  <si>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</si>
  <si>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</si>
  <si>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</si>
  <si>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</si>
  <si>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</si>
  <si>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</si>
  <si>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</si>
  <si>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</si>
  <si>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</si>
  <si>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</si>
  <si>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</si>
  <si>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</si>
  <si>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</si>
  <si>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</si>
  <si>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</si>
  <si>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</si>
  <si>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</si>
  <si>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</si>
  <si>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</si>
  <si>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</si>
  <si>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</si>
  <si>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</si>
  <si>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</si>
  <si>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</si>
  <si>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</si>
  <si>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</si>
  <si>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</si>
  <si>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</si>
  <si>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</si>
  <si>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</si>
  <si>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</si>
  <si>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</si>
  <si>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</si>
  <si>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</si>
  <si>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</si>
  <si>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</si>
  <si>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</si>
  <si>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</si>
  <si>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</si>
  <si>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</si>
  <si>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</si>
  <si>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</si>
  <si>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</si>
  <si>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</si>
  <si>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</si>
  <si>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</si>
  <si>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</si>
  <si>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</si>
  <si>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</si>
  <si>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</si>
  <si>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</si>
  <si>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</si>
  <si>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</si>
  <si>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</si>
  <si>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</si>
  <si>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</si>
  <si>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</si>
  <si>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</si>
  <si>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</si>
  <si>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</si>
  <si>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</si>
  <si>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</si>
  <si>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</si>
  <si>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</si>
  <si>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</si>
  <si>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</si>
  <si>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</si>
  <si>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</si>
  <si>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</si>
  <si>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</si>
  <si>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</si>
  <si>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</si>
  <si>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</si>
  <si>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</si>
  <si>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</si>
  <si>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</si>
  <si>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</si>
  <si>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</si>
  <si>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</si>
  <si>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</si>
  <si>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</si>
  <si>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</si>
  <si>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</si>
  <si>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</si>
  <si>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</si>
  <si>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</si>
  <si>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</si>
  <si>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</si>
  <si>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</si>
  <si>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</si>
  <si>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</si>
  <si>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</si>
  <si>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</si>
  <si>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</si>
  <si>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</si>
  <si>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</si>
  <si>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</si>
  <si>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</si>
  <si>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</si>
  <si>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</si>
  <si>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</si>
  <si>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</si>
  <si>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</si>
  <si>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</si>
  <si>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</si>
  <si>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</si>
  <si>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</si>
  <si>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</si>
  <si>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</si>
  <si>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</si>
  <si>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</si>
  <si>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</si>
  <si>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</si>
  <si>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</si>
  <si>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</si>
  <si>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</si>
  <si>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</si>
  <si>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</si>
  <si>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</si>
  <si>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</si>
  <si>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</si>
  <si>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</si>
  <si>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</si>
  <si>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</si>
  <si>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</si>
  <si>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</si>
  <si>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</si>
  <si>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</si>
  <si>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</si>
  <si>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</si>
  <si>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</si>
  <si>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</si>
  <si>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</si>
  <si>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</si>
  <si>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</si>
  <si>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</si>
  <si>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</si>
  <si>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</si>
  <si>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</si>
  <si>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</si>
  <si>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</si>
  <si>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</si>
  <si>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</si>
  <si>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</si>
  <si>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</si>
  <si>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</si>
  <si>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</si>
  <si>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</si>
  <si>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</si>
  <si>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</si>
  <si>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</si>
  <si>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</si>
  <si>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</si>
  <si>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</si>
  <si>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</si>
  <si>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</si>
  <si>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</si>
  <si>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</si>
  <si>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</si>
  <si>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</si>
  <si>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</si>
  <si>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</si>
  <si>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</si>
  <si>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</si>
  <si>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</si>
  <si>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</si>
  <si>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</si>
  <si>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</si>
  <si>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</si>
  <si>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</si>
  <si>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</si>
  <si>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</si>
  <si>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</si>
  <si>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</si>
  <si>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</si>
  <si>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</si>
  <si>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</si>
  <si>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</si>
  <si>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</si>
  <si>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</si>
  <si>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</si>
  <si>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</si>
  <si>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</si>
  <si>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</si>
  <si>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</si>
  <si>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</si>
  <si>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</si>
  <si>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</si>
  <si>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</si>
  <si>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</si>
  <si>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</si>
  <si>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</si>
  <si>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</si>
  <si>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</si>
  <si>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</si>
  <si>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</si>
  <si>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</si>
  <si>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</si>
  <si>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</si>
  <si>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</si>
  <si>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</si>
  <si>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</si>
  <si>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</si>
  <si>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</si>
  <si>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</si>
  <si>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</si>
  <si>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</si>
  <si>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</si>
  <si>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</si>
  <si>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</si>
  <si>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</si>
  <si>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</si>
  <si>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</si>
  <si>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</si>
  <si>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</si>
  <si>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</si>
  <si>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</si>
  <si>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</si>
  <si>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</si>
  <si>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</si>
  <si>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</si>
  <si>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</si>
  <si>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</si>
  <si>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</si>
  <si>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</si>
  <si>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</si>
  <si>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</si>
  <si>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</si>
  <si>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</si>
  <si>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</si>
  <si>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</si>
  <si>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</si>
  <si>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</si>
  <si>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</si>
  <si>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</si>
  <si>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</si>
  <si>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</si>
  <si>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</si>
  <si>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</si>
  <si>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</si>
  <si>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</si>
  <si>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</si>
  <si>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</si>
  <si>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</si>
  <si>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</si>
  <si>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</si>
  <si>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</si>
  <si>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</si>
  <si>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</si>
  <si>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</si>
  <si>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</si>
  <si>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</si>
  <si>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</si>
  <si>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</si>
  <si>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</si>
  <si>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</si>
  <si>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</si>
  <si>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</si>
  <si>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</si>
  <si>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</si>
  <si>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</si>
  <si>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</si>
  <si>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</si>
  <si>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</si>
  <si>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</si>
  <si>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</si>
  <si>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</si>
  <si>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</si>
  <si>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</si>
  <si>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</si>
  <si>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</si>
  <si>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</si>
  <si>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</si>
  <si>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</si>
  <si>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</si>
  <si>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</si>
  <si>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</si>
  <si>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</si>
  <si>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</si>
  <si>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</si>
  <si>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</si>
  <si>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</si>
  <si>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</si>
  <si>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</si>
  <si>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</si>
  <si>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</si>
  <si>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</si>
  <si>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</si>
  <si>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</si>
  <si>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</si>
  <si>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</si>
  <si>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</si>
  <si>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</si>
  <si>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</si>
  <si>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</si>
  <si>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</si>
  <si>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</si>
  <si>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</si>
  <si>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</si>
  <si>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</si>
  <si>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</si>
  <si>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</si>
  <si>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</si>
  <si>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</si>
  <si>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</si>
  <si>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</si>
  <si>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</si>
  <si>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</si>
  <si>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</si>
  <si>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</si>
  <si>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</si>
  <si>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</si>
  <si>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</si>
  <si>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</si>
  <si>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</si>
  <si>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</si>
  <si>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</si>
  <si>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</si>
  <si>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</si>
  <si>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</si>
  <si>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</si>
  <si>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</si>
  <si>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</si>
  <si>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</si>
  <si>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</si>
  <si>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</si>
  <si>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</si>
  <si>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</si>
  <si>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</si>
  <si>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</si>
  <si>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</si>
  <si>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</si>
  <si>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</si>
  <si>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</si>
  <si>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</si>
  <si>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</si>
  <si>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</si>
  <si>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</si>
  <si>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</si>
  <si>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</si>
  <si>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</si>
  <si>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</si>
  <si>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</si>
  <si>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</si>
  <si>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</si>
  <si>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</si>
  <si>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</si>
  <si>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</si>
  <si>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</si>
  <si>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</si>
  <si>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</si>
  <si>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</si>
  <si>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</si>
  <si>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</si>
  <si>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</si>
  <si>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</si>
  <si>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</si>
  <si>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</si>
  <si>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</si>
  <si>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</si>
  <si>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</si>
  <si>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</si>
  <si>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</si>
  <si>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</si>
  <si>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</si>
  <si>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</si>
  <si>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</si>
  <si>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</si>
  <si>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</si>
  <si>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</si>
  <si>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</si>
  <si>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</si>
  <si>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</si>
  <si>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</si>
  <si>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</si>
  <si>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</si>
  <si>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</si>
  <si>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</si>
  <si>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</si>
  <si>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</si>
  <si>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</si>
  <si>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</si>
  <si>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</si>
  <si>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</si>
  <si>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</si>
  <si>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</si>
  <si>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</si>
  <si>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</si>
  <si>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</si>
  <si>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</si>
  <si>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</si>
  <si>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</si>
  <si>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</si>
  <si>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</si>
  <si>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</si>
  <si>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</si>
  <si>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</si>
  <si>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</si>
  <si>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</si>
  <si>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</si>
  <si>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</si>
  <si>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</si>
  <si>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</si>
  <si>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</si>
  <si>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</si>
  <si>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</si>
  <si>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</si>
  <si>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</si>
  <si>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</si>
  <si>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</si>
  <si>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</si>
  <si>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</si>
  <si>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</si>
  <si>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</si>
  <si>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</si>
  <si>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</si>
  <si>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</si>
  <si>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</si>
  <si>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</si>
  <si>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</si>
  <si>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</si>
  <si>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</si>
  <si>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</si>
  <si>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</si>
  <si>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</si>
  <si>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</si>
  <si>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</si>
  <si>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</si>
  <si>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</si>
  <si>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</si>
  <si>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</si>
  <si>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</si>
  <si>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</si>
  <si>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</si>
  <si>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</si>
  <si>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</si>
  <si>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</si>
  <si>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</si>
  <si>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</si>
  <si>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</si>
  <si>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</si>
  <si>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</si>
  <si>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</si>
  <si>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</si>
  <si>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</si>
  <si>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</si>
  <si>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</si>
  <si>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</si>
  <si>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</si>
  <si>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</si>
  <si>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</si>
  <si>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</si>
  <si>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</si>
  <si>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</si>
  <si>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</si>
  <si>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</si>
  <si>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</si>
  <si>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</si>
  <si>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</si>
  <si>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</si>
  <si>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</si>
  <si>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</si>
  <si>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</si>
  <si>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</si>
  <si>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</si>
  <si>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</si>
  <si>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</si>
  <si>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</si>
  <si>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</si>
  <si>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</si>
  <si>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</si>
  <si>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</si>
  <si>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</si>
  <si>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</si>
  <si>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</si>
  <si>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</si>
  <si>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</si>
  <si>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</si>
  <si>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</si>
  <si>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</si>
  <si>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</si>
  <si>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</si>
  <si>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</si>
  <si>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</si>
  <si>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</si>
  <si>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</si>
  <si>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</si>
  <si>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</si>
  <si>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</si>
  <si>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</si>
  <si>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</si>
  <si>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</si>
  <si>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</si>
  <si>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</si>
  <si>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</si>
  <si>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</si>
  <si>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</si>
  <si>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</si>
  <si>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</si>
  <si>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</si>
  <si>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</si>
  <si>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</si>
  <si>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</si>
  <si>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</si>
  <si>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</si>
  <si>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</si>
  <si>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</si>
  <si>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</si>
  <si>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</si>
  <si>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</si>
  <si>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</si>
  <si>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</si>
  <si>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</si>
  <si>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</si>
  <si>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</si>
  <si>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</si>
  <si>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</si>
  <si>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</si>
  <si>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</si>
  <si>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</si>
  <si>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</si>
  <si>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</si>
  <si>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</si>
  <si>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</si>
  <si>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</si>
  <si>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</si>
  <si>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</si>
  <si>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</si>
  <si>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</si>
  <si>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</si>
  <si>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</si>
  <si>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</si>
  <si>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</si>
  <si>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</si>
  <si>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</si>
  <si>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</si>
  <si>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</si>
  <si>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</si>
  <si>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</si>
  <si>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</si>
  <si>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</si>
  <si>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</si>
  <si>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</si>
  <si>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</si>
  <si>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</si>
  <si>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</si>
  <si>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</si>
  <si>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</si>
  <si>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</si>
  <si>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</si>
  <si>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</si>
  <si>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</si>
  <si>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</si>
  <si>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</si>
  <si>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</si>
  <si>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</si>
  <si>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</si>
  <si>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</si>
  <si>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</si>
  <si>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</si>
  <si>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</si>
  <si>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</si>
  <si>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</si>
  <si>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</si>
  <si>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</si>
  <si>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</si>
  <si>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</si>
  <si>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</si>
  <si>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</si>
  <si>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</si>
  <si>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</si>
  <si>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</si>
  <si>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</si>
  <si>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</si>
  <si>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</si>
  <si>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</si>
  <si>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</si>
  <si>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</si>
  <si>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</si>
  <si>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</si>
  <si>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</si>
  <si>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</si>
  <si>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</si>
  <si>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</si>
  <si>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</si>
  <si>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</si>
  <si>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</si>
  <si>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</si>
  <si>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</si>
  <si>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</si>
  <si>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</si>
  <si>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</si>
  <si>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</si>
  <si>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</si>
  <si>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</si>
  <si>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</si>
  <si>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</si>
  <si>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</si>
  <si>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</si>
  <si>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</si>
  <si>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</si>
  <si>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</si>
  <si>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</si>
  <si>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</si>
  <si>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</si>
  <si>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</si>
  <si>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</si>
  <si>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</si>
  <si>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</si>
  <si>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</si>
  <si>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</si>
  <si>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</si>
  <si>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</si>
  <si>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</si>
  <si>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</si>
  <si>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</si>
  <si>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</si>
  <si>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</si>
  <si>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</si>
  <si>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</si>
  <si>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</si>
  <si>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</si>
  <si>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</si>
  <si>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</si>
  <si>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</si>
  <si>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</si>
  <si>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</si>
  <si>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</si>
  <si>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</si>
  <si>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</si>
  <si>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</si>
  <si>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</si>
  <si>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</si>
  <si>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</si>
  <si>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</si>
  <si>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</si>
  <si>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</si>
  <si>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</si>
  <si>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</si>
  <si>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</si>
  <si>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</si>
  <si>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</si>
  <si>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</si>
  <si>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</si>
  <si>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</si>
  <si>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</si>
  <si>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</si>
  <si>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</si>
  <si>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</si>
  <si>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</si>
  <si>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</si>
  <si>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</si>
  <si>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</si>
  <si>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</si>
  <si>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</si>
  <si>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</si>
  <si>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</si>
  <si>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</si>
  <si>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</si>
  <si>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</si>
  <si>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</si>
  <si>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</si>
  <si>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</si>
  <si>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</si>
  <si>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</si>
  <si>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</si>
  <si>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</si>
  <si>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</si>
  <si>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</si>
  <si>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</si>
  <si>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</si>
  <si>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</si>
  <si>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</si>
  <si>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</si>
  <si>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</si>
  <si>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</si>
  <si>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</si>
  <si>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</si>
  <si>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</si>
  <si>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</si>
  <si>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</si>
  <si>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</si>
  <si>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</si>
  <si>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</si>
  <si>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</si>
  <si>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</si>
  <si>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</si>
  <si>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</si>
  <si>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</si>
  <si>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</si>
  <si>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</si>
  <si>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</si>
  <si>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</si>
  <si>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</si>
  <si>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</si>
  <si>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</si>
  <si>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</si>
  <si>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</si>
  <si>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</si>
  <si>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</si>
  <si>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</si>
  <si>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</si>
  <si>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</si>
  <si>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</si>
  <si>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</si>
  <si>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</si>
  <si>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</si>
  <si>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</si>
  <si>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</si>
  <si>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</si>
  <si>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</si>
  <si>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</si>
  <si>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</si>
  <si>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</si>
  <si>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</si>
  <si>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</si>
  <si>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</si>
  <si>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</si>
  <si>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</si>
  <si>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</si>
  <si>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</si>
  <si>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</si>
  <si>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</si>
  <si>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</si>
  <si>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</si>
  <si>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</si>
  <si>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</si>
  <si>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</si>
  <si>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</si>
  <si>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</si>
  <si>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</si>
  <si>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</si>
  <si>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</si>
  <si>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</si>
  <si>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</si>
  <si>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</si>
  <si>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</si>
  <si>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</si>
  <si>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</si>
  <si>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</si>
  <si>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</si>
  <si>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</si>
  <si>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</si>
  <si>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</si>
  <si>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</si>
  <si>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</si>
  <si>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</si>
  <si>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</si>
  <si>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</si>
  <si>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</si>
  <si>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</si>
  <si>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</si>
  <si>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</si>
  <si>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</si>
  <si>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</si>
  <si>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</si>
  <si>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</si>
  <si>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</si>
  <si>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</si>
  <si>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</si>
  <si>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</si>
  <si>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</si>
  <si>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</si>
  <si>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</si>
  <si>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</si>
  <si>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</si>
  <si>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</si>
  <si>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</si>
  <si>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</si>
  <si>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</si>
  <si>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</si>
  <si>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</si>
  <si>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</si>
  <si>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</si>
  <si>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</si>
  <si>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</si>
  <si>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</si>
  <si>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</si>
  <si>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</si>
  <si>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</si>
  <si>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</si>
  <si>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</si>
  <si>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</si>
  <si>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</si>
  <si>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</si>
  <si>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</si>
  <si>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</si>
  <si>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</si>
  <si>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</si>
  <si>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</si>
  <si>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</si>
  <si>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</si>
  <si>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</si>
  <si>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</si>
  <si>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</si>
  <si>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</si>
  <si>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</si>
  <si>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</si>
  <si>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</si>
  <si>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</si>
  <si>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</si>
  <si>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</si>
  <si>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</si>
  <si>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</si>
  <si>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</si>
  <si>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</si>
  <si>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</si>
  <si>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</si>
  <si>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</si>
  <si>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</si>
  <si>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</si>
  <si>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</si>
  <si>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</si>
  <si>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</si>
  <si>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</si>
  <si>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</si>
  <si>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</si>
  <si>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</si>
  <si>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</si>
  <si>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</si>
  <si>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</si>
  <si>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</si>
  <si>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</si>
  <si>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</si>
  <si>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</si>
  <si>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</si>
  <si>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</si>
  <si>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</si>
  <si>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</si>
  <si>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</si>
  <si>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</si>
  <si>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</si>
  <si>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</si>
  <si>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</si>
  <si>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</si>
  <si>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</si>
  <si>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</si>
  <si>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</si>
  <si>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</si>
  <si>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</si>
  <si>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</si>
  <si>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</si>
  <si>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</si>
  <si>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</si>
  <si>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</si>
  <si>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</si>
  <si>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</si>
  <si>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</si>
  <si>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</si>
  <si>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</si>
  <si>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</si>
  <si>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</si>
  <si>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</si>
  <si>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</si>
  <si>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</si>
  <si>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</si>
  <si>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</si>
  <si>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</si>
  <si>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</si>
  <si>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</si>
  <si>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</si>
  <si>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</si>
  <si>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</si>
  <si>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</si>
  <si>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</si>
  <si>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</si>
  <si>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</si>
  <si>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</si>
  <si>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</si>
  <si>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</si>
  <si>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</si>
  <si>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</si>
  <si>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</si>
  <si>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</si>
  <si>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</si>
  <si>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</si>
  <si>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</si>
  <si>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</si>
  <si>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</si>
  <si>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</si>
  <si>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</si>
  <si>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</si>
  <si>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</si>
  <si>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</si>
  <si>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</si>
  <si>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</si>
  <si>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</si>
  <si>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</si>
  <si>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</si>
  <si>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</si>
  <si>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</si>
  <si>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</si>
  <si>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</si>
  <si>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</si>
  <si>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</si>
  <si>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</si>
  <si>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</si>
  <si>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</si>
  <si>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</si>
  <si>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</si>
  <si>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</si>
  <si>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</si>
  <si>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</si>
  <si>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</si>
  <si>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</si>
  <si>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</si>
  <si>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</si>
  <si>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</si>
  <si>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</si>
  <si>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</si>
  <si>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</si>
  <si>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</si>
  <si>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</si>
  <si>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</si>
  <si>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</si>
  <si>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</si>
  <si>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</si>
  <si>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</si>
  <si>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</si>
  <si>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</si>
  <si>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</si>
  <si>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</si>
  <si>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</si>
  <si>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</si>
  <si>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</si>
  <si>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</si>
  <si>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</si>
  <si>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</si>
  <si>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</si>
  <si>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</si>
  <si>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</si>
  <si>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</si>
  <si>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</si>
  <si>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</si>
  <si>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</si>
  <si>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</si>
  <si>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</si>
  <si>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</si>
  <si>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</si>
  <si>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</si>
  <si>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</si>
  <si>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</si>
  <si>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</si>
  <si>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</si>
  <si>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</si>
  <si>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</si>
  <si>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</si>
  <si>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</si>
  <si>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</si>
  <si>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</si>
  <si>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</si>
  <si>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</si>
  <si>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</si>
  <si>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</si>
  <si>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</si>
  <si>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</si>
  <si>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</si>
  <si>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</si>
  <si>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</si>
  <si>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</si>
  <si>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</si>
  <si>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</si>
  <si>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</si>
  <si>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</si>
  <si>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</si>
  <si>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</si>
  <si>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</si>
  <si>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</si>
  <si>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</si>
  <si>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</si>
  <si>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</si>
  <si>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</si>
  <si>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</si>
  <si>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</si>
  <si>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</si>
  <si>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</si>
  <si>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</si>
  <si>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</si>
  <si>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</si>
  <si>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</si>
  <si>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</si>
  <si>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</si>
  <si>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</si>
  <si>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</si>
  <si>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</si>
  <si>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</si>
  <si>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</si>
  <si>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</si>
  <si>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</si>
  <si>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</si>
  <si>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</si>
  <si>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</si>
  <si>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</si>
  <si>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</si>
  <si>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</si>
  <si>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</si>
  <si>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</si>
  <si>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</si>
  <si>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</si>
  <si>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</si>
  <si>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</si>
  <si>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</si>
  <si>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</si>
  <si>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</si>
  <si>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</si>
  <si>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</si>
  <si>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</si>
  <si>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</si>
  <si>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</si>
  <si>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</si>
  <si>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</si>
  <si>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</si>
  <si>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</si>
  <si>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</si>
  <si>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</si>
  <si>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</si>
  <si>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</si>
  <si>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</si>
  <si>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</si>
  <si>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</si>
  <si>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</si>
  <si>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</si>
  <si>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</si>
  <si>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</si>
  <si>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</si>
  <si>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</si>
  <si>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</si>
  <si>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</si>
  <si>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</si>
  <si>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</si>
  <si>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</si>
  <si>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</si>
  <si>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</si>
  <si>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</si>
  <si>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</si>
  <si>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</si>
  <si>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</si>
  <si>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</si>
  <si>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</si>
  <si>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</si>
  <si>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</si>
  <si>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</si>
  <si>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</si>
  <si>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</si>
  <si>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</si>
  <si>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</si>
  <si>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</si>
  <si>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</si>
  <si>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</si>
  <si>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</si>
  <si>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</si>
  <si>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</si>
  <si>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</si>
  <si>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</si>
  <si>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</si>
  <si>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</si>
  <si>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</si>
  <si>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</si>
  <si>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</si>
  <si>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</si>
  <si>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</si>
  <si>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</si>
  <si>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</si>
  <si>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</si>
  <si>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</si>
  <si>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</si>
  <si>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</si>
  <si>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</si>
  <si>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</si>
  <si>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</si>
  <si>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</si>
  <si>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</si>
  <si>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</si>
  <si>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</si>
  <si>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</si>
  <si>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</si>
  <si>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</si>
  <si>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</si>
  <si>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</si>
  <si>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</si>
  <si>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</si>
  <si>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</si>
  <si>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</si>
  <si>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</si>
  <si>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</si>
  <si>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</si>
  <si>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</si>
  <si>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</si>
  <si>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</si>
  <si>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</si>
  <si>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</si>
  <si>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</si>
  <si>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</si>
  <si>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</si>
  <si>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</si>
  <si>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</si>
  <si>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</si>
  <si>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</si>
  <si>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</si>
  <si>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</si>
  <si>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</si>
  <si>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</si>
  <si>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</si>
  <si>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</si>
  <si>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</si>
  <si>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</si>
  <si>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</si>
  <si>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</si>
  <si>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</si>
  <si>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</si>
  <si>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</si>
  <si>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</si>
  <si>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</si>
  <si>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</si>
  <si>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</si>
  <si>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</si>
  <si>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</si>
  <si>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</si>
  <si>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</si>
  <si>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</si>
  <si>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</si>
  <si>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</si>
  <si>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</si>
  <si>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</si>
  <si>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</si>
  <si>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</si>
  <si>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</si>
  <si>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</si>
  <si>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</si>
  <si>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</si>
  <si>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</si>
  <si>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</si>
  <si>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</si>
  <si>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</si>
  <si>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</si>
  <si>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</si>
  <si>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</si>
  <si>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</si>
  <si>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</si>
  <si>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</si>
  <si>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</si>
  <si>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</si>
  <si>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</si>
  <si>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</si>
  <si>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</si>
  <si>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</si>
  <si>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</si>
  <si>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</si>
  <si>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</si>
  <si>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</si>
  <si>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</si>
  <si>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</si>
  <si>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</si>
  <si>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</si>
  <si>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</si>
  <si>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</si>
  <si>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</si>
  <si>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</si>
  <si>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</si>
  <si>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</si>
  <si>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</si>
  <si>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</si>
  <si>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</si>
  <si>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</si>
  <si>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</si>
  <si>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</si>
  <si>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</si>
  <si>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</si>
  <si>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</si>
  <si>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</si>
  <si>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</si>
  <si>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</si>
  <si>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</si>
  <si>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</si>
  <si>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</si>
  <si>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</si>
  <si>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</si>
  <si>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</si>
  <si>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</si>
  <si>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</si>
  <si>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</si>
  <si>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</si>
  <si>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</si>
  <si>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</si>
  <si>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</si>
  <si>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</si>
  <si>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</si>
  <si>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</si>
  <si>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</si>
  <si>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</si>
  <si>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</si>
  <si>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</si>
  <si>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</si>
  <si>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</si>
  <si>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</si>
  <si>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</si>
  <si>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</si>
  <si>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</si>
  <si>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</si>
  <si>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</si>
  <si>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</si>
  <si>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</si>
  <si>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</si>
  <si>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</si>
  <si>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</si>
  <si>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</si>
  <si>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</si>
  <si>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</si>
  <si>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</si>
  <si>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</si>
  <si>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</si>
  <si>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</si>
  <si>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</si>
  <si>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</si>
  <si>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</si>
  <si>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</si>
  <si>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</si>
  <si>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</si>
  <si>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</si>
  <si>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</si>
  <si>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</si>
  <si>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</si>
  <si>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</si>
  <si>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</si>
  <si>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</si>
  <si>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</si>
  <si>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</si>
  <si>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</si>
  <si>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</si>
  <si>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</si>
  <si>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</si>
  <si>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</si>
  <si>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</si>
  <si>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</si>
  <si>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</si>
  <si>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</si>
  <si>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</si>
  <si>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</si>
  <si>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</si>
  <si>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</si>
  <si>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</si>
  <si>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</si>
  <si>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</si>
  <si>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</si>
  <si>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</si>
  <si>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</si>
  <si>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</si>
  <si>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</si>
  <si>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</si>
  <si>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</si>
  <si>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</si>
  <si>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</si>
  <si>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</si>
  <si>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</si>
  <si>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</si>
  <si>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</si>
  <si>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</si>
  <si>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</si>
  <si>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</si>
  <si>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</si>
  <si>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</si>
  <si>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</si>
  <si>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</si>
  <si>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</si>
  <si>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</si>
  <si>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</si>
  <si>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</si>
  <si>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</si>
  <si>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</si>
  <si>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</si>
  <si>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</si>
  <si>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</si>
  <si>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</si>
  <si>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</si>
  <si>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</si>
  <si>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</si>
  <si>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</si>
  <si>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</si>
  <si>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</si>
  <si>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</si>
  <si>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</si>
  <si>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</si>
  <si>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</si>
  <si>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</si>
  <si>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</si>
  <si>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</si>
  <si>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</si>
  <si>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</si>
  <si>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</si>
  <si>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</si>
  <si>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</si>
  <si>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</si>
  <si>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</si>
  <si>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</si>
  <si>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</si>
  <si>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</si>
  <si>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</si>
  <si>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</si>
  <si>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</si>
  <si>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</si>
  <si>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</si>
  <si>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</si>
  <si>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</si>
  <si>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</si>
  <si>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</si>
  <si>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</si>
  <si>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</si>
  <si>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</si>
  <si>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</si>
  <si>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</si>
  <si>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</si>
  <si>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</si>
  <si>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</si>
  <si>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</si>
  <si>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</si>
  <si>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</si>
  <si>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</si>
  <si>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</si>
  <si>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</si>
  <si>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</si>
  <si>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</si>
  <si>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</si>
  <si>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</si>
  <si>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</si>
  <si>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</si>
  <si>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</si>
  <si>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</si>
  <si>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</si>
  <si>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</si>
  <si>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</si>
  <si>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</si>
  <si>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</si>
  <si>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</si>
  <si>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</si>
  <si>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</si>
  <si>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</si>
  <si>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</si>
  <si>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</si>
  <si>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</si>
  <si>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</si>
  <si>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</si>
  <si>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</si>
  <si>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</si>
  <si>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</si>
  <si>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</si>
  <si>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</si>
  <si>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</si>
  <si>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</si>
  <si>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</si>
  <si>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</si>
  <si>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</si>
  <si>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</si>
  <si>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</si>
  <si>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</si>
  <si>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</si>
  <si>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</si>
  <si>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</si>
  <si>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</si>
  <si>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</si>
  <si>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</si>
  <si>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</si>
  <si>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</si>
  <si>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</si>
  <si>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</si>
  <si>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</si>
  <si>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</si>
  <si>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</si>
  <si>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</si>
  <si>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</si>
  <si>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</si>
  <si>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</si>
  <si>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</si>
  <si>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</si>
  <si>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</si>
  <si>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</si>
  <si>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</si>
  <si>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</si>
  <si>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</si>
  <si>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</si>
  <si>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</si>
  <si>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</si>
  <si>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</si>
  <si>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</si>
  <si>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</si>
  <si>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</si>
  <si>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</si>
  <si>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</si>
  <si>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</si>
  <si>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</si>
  <si>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</si>
  <si>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</si>
  <si>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</si>
  <si>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</si>
  <si>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</si>
  <si>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</si>
  <si>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</si>
  <si>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</si>
  <si>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</si>
  <si>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</si>
  <si>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</si>
  <si>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</si>
  <si>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</si>
  <si>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</si>
  <si>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</si>
  <si>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</si>
  <si>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</si>
  <si>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</si>
  <si>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</si>
  <si>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</si>
  <si>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</si>
  <si>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</si>
  <si>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</si>
  <si>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</si>
  <si>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</si>
  <si>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</si>
  <si>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</si>
  <si>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</si>
  <si>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</si>
  <si>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</si>
  <si>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</si>
  <si>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</si>
  <si>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</si>
  <si>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</si>
  <si>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</si>
  <si>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</si>
  <si>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</si>
  <si>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</si>
  <si>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</si>
  <si>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</si>
  <si>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</si>
  <si>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</si>
  <si>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</si>
  <si>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</si>
  <si>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</si>
  <si>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</si>
  <si>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</si>
  <si>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</si>
  <si>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</si>
  <si>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</si>
  <si>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</si>
  <si>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</si>
  <si>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</si>
  <si>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</si>
  <si>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</si>
  <si>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</si>
  <si>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</si>
  <si>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</si>
  <si>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</si>
  <si>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</si>
  <si>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</si>
  <si>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</si>
  <si>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</si>
  <si>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</si>
  <si>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</si>
  <si>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</si>
  <si>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</si>
  <si>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</si>
  <si>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</si>
  <si>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</si>
  <si>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</si>
  <si>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</si>
  <si>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</si>
  <si>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</si>
  <si>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</si>
  <si>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</si>
  <si>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</si>
  <si>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</si>
  <si>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</si>
  <si>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</si>
  <si>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</si>
  <si>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</si>
  <si>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</si>
  <si>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</si>
  <si>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</si>
  <si>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</si>
  <si>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</si>
  <si>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</si>
  <si>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</si>
  <si>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</si>
  <si>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</si>
  <si>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</si>
  <si>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</si>
  <si>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</si>
  <si>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</si>
  <si>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</si>
  <si>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</si>
  <si>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</si>
  <si>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</si>
  <si>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</si>
  <si>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</si>
  <si>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</si>
  <si>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</si>
  <si>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</si>
  <si>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</si>
  <si>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</si>
  <si>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</si>
  <si>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</si>
  <si>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</si>
  <si>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</si>
  <si>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</si>
  <si>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</si>
  <si>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</si>
  <si>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</si>
  <si>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</si>
  <si>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</si>
  <si>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</si>
  <si>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</si>
  <si>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</si>
  <si>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</si>
  <si>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</si>
  <si>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</si>
  <si>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</si>
  <si>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</si>
  <si>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</si>
  <si>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</si>
  <si>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</si>
  <si>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</si>
  <si>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</si>
  <si>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</si>
  <si>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</si>
  <si>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</si>
  <si>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</si>
  <si>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</si>
  <si>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</si>
  <si>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</si>
  <si>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</si>
  <si>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</si>
  <si>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</si>
  <si>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</si>
  <si>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</si>
  <si>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</si>
  <si>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</si>
  <si>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</si>
  <si>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</si>
  <si>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</si>
  <si>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</si>
  <si>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</si>
  <si>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</si>
  <si>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</si>
  <si>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</si>
  <si>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</si>
  <si>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</si>
  <si>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</si>
  <si>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</si>
  <si>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</si>
  <si>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</si>
  <si>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</si>
  <si>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</si>
  <si>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</si>
  <si>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</si>
  <si>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</si>
  <si>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</si>
  <si>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</si>
  <si>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</si>
  <si>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</si>
  <si>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</si>
  <si>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</si>
  <si>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</si>
  <si>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</si>
  <si>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</si>
  <si>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</si>
  <si>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</si>
  <si>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</si>
  <si>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</si>
  <si>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</si>
  <si>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</si>
  <si>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</si>
  <si>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</si>
  <si>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</si>
  <si>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</si>
  <si>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</si>
  <si>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</si>
  <si>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</si>
  <si>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</si>
  <si>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</si>
  <si>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</si>
  <si>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</si>
  <si>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</si>
  <si>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</si>
  <si>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</si>
  <si>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</si>
  <si>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</si>
  <si>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</si>
  <si>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</si>
  <si>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</si>
  <si>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</si>
  <si>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</si>
  <si>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</si>
  <si>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</si>
  <si>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</si>
  <si>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</si>
  <si>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</si>
  <si>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</si>
  <si>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</si>
  <si>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</si>
  <si>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</si>
  <si>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</si>
  <si>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</si>
  <si>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</si>
  <si>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</si>
  <si>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</si>
  <si>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</si>
  <si>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</si>
  <si>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</si>
  <si>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</si>
  <si>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</si>
  <si>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</si>
  <si>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</si>
  <si>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</si>
  <si>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</si>
  <si>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</si>
  <si>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</si>
  <si>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</si>
  <si>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</si>
  <si>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</si>
  <si>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</si>
  <si>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</si>
  <si>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</si>
  <si>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</si>
  <si>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</si>
  <si>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</si>
  <si>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</si>
  <si>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</si>
  <si>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</si>
  <si>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</si>
  <si>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</si>
  <si>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</si>
  <si>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</si>
  <si>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</si>
  <si>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</si>
  <si>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</si>
  <si>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</si>
  <si>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</si>
  <si>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</si>
  <si>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</si>
  <si>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</si>
  <si>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</si>
  <si>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</si>
  <si>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</si>
  <si>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</si>
  <si>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</si>
  <si>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</si>
  <si>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</si>
  <si>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</si>
  <si>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</si>
  <si>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</si>
  <si>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</si>
  <si>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</si>
  <si>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</si>
  <si>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</si>
  <si>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</si>
  <si>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</si>
  <si>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</si>
  <si>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</si>
  <si>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</si>
  <si>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</si>
  <si>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</si>
  <si>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</si>
  <si>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</si>
  <si>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</si>
  <si>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</si>
  <si>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</si>
  <si>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</si>
  <si>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</si>
  <si>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</si>
  <si>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</si>
  <si>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</si>
  <si>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</si>
  <si>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</si>
  <si>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</si>
  <si>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</si>
  <si>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</si>
  <si>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</si>
  <si>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</si>
  <si>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</si>
  <si>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</si>
  <si>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</si>
  <si>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</si>
  <si>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</si>
  <si>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</si>
  <si>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</si>
  <si>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</si>
  <si>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</si>
  <si>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</si>
  <si>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</si>
  <si>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</si>
  <si>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</si>
  <si>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</si>
  <si>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</si>
  <si>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</si>
  <si>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</si>
  <si>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</si>
  <si>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</si>
  <si>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</si>
  <si>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</si>
  <si>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</si>
  <si>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</si>
  <si>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</si>
  <si>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</si>
  <si>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</si>
  <si>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</si>
  <si>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</si>
  <si>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</si>
  <si>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</si>
  <si>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</si>
  <si>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</si>
  <si>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</si>
  <si>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</si>
  <si>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</si>
  <si>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</si>
  <si>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</si>
  <si>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</si>
  <si>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</si>
  <si>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</si>
  <si>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</si>
  <si>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</si>
  <si>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</si>
  <si>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</si>
  <si>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</si>
  <si>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</si>
  <si>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</si>
  <si>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</si>
  <si>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</si>
  <si>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</si>
  <si>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</si>
  <si>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</si>
  <si>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</si>
  <si>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</si>
  <si>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</si>
  <si>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</si>
  <si>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</si>
  <si>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</si>
  <si>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</si>
  <si>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</si>
  <si>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</si>
  <si>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</si>
  <si>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</si>
  <si>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</si>
  <si>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</si>
  <si>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</si>
  <si>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</si>
  <si>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</si>
  <si>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</si>
  <si>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</si>
  <si>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</si>
  <si>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</si>
  <si>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</si>
  <si>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</si>
  <si>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</si>
  <si>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</si>
  <si>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</si>
  <si>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</si>
  <si>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</si>
  <si>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</si>
  <si>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</si>
  <si>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</si>
  <si>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</si>
  <si>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</si>
  <si>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</si>
  <si>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</si>
  <si>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</si>
  <si>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</si>
  <si>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</si>
  <si>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</si>
  <si>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</si>
  <si>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</si>
  <si>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</si>
  <si>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</si>
  <si>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</si>
  <si>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</si>
  <si>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</si>
  <si>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</si>
  <si>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</si>
  <si>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</si>
  <si>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</si>
  <si>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</si>
  <si>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</si>
  <si>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</si>
  <si>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</si>
  <si>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</si>
  <si>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</si>
  <si>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</si>
  <si>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</si>
  <si>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</si>
  <si>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</si>
  <si>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</si>
  <si>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</si>
  <si>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</si>
  <si>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</si>
  <si>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</si>
  <si>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</si>
  <si>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</si>
  <si>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</si>
  <si>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</si>
  <si>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</si>
  <si>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</si>
  <si>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</si>
  <si>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</si>
  <si>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</si>
  <si>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</si>
  <si>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</si>
  <si>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</si>
  <si>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</si>
  <si>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</si>
  <si>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</si>
  <si>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</si>
  <si>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</si>
  <si>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</si>
  <si>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</si>
  <si>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</si>
  <si>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</si>
  <si>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</si>
  <si>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</si>
  <si>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</si>
  <si>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</si>
  <si>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</si>
  <si>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</si>
  <si>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</si>
  <si>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</si>
  <si>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</si>
  <si>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</si>
  <si>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</si>
  <si>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</si>
  <si>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</si>
  <si>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</si>
  <si>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</si>
  <si>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</si>
  <si>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</si>
  <si>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</si>
  <si>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</si>
  <si>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</si>
  <si>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</si>
  <si>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</si>
  <si>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</si>
  <si>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</si>
  <si>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</si>
  <si>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</si>
  <si>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</si>
  <si>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</si>
  <si>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</si>
  <si>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</si>
  <si>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</si>
  <si>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</si>
  <si>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</si>
  <si>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</si>
  <si>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</si>
  <si>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</si>
  <si>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</si>
  <si>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</si>
  <si>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</si>
  <si>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</si>
  <si>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</si>
  <si>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</si>
  <si>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</si>
  <si>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</si>
  <si>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</si>
  <si>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</si>
  <si>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</si>
  <si>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</si>
  <si>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</si>
  <si>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</si>
  <si>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</si>
  <si>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</si>
  <si>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</si>
  <si>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</si>
  <si>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</si>
  <si>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</si>
  <si>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</si>
  <si>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</si>
  <si>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</si>
  <si>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</si>
  <si>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</si>
  <si>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</si>
  <si>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</si>
  <si>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</si>
  <si>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</si>
  <si>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</si>
  <si>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</si>
  <si>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</si>
  <si>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</si>
  <si>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</si>
  <si>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</si>
  <si>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</si>
  <si>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</si>
  <si>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</si>
  <si>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</si>
  <si>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</si>
  <si>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</si>
  <si>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</si>
  <si>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</si>
  <si>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</si>
  <si>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</si>
  <si>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</si>
  <si>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</si>
  <si>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</si>
  <si>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</si>
  <si>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</si>
  <si>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</si>
  <si>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</si>
  <si>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</si>
  <si>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</si>
  <si>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</si>
  <si>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</si>
  <si>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</si>
  <si>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</si>
  <si>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</si>
  <si>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</si>
  <si>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</si>
  <si>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</si>
  <si>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</si>
  <si>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</si>
  <si>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</si>
  <si>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</si>
  <si>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</si>
  <si>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</si>
  <si>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</si>
  <si>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</si>
  <si>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</si>
  <si>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</si>
  <si>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</si>
  <si>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</si>
  <si>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</si>
  <si>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</si>
  <si>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</si>
  <si>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</si>
  <si>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</si>
  <si>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</si>
  <si>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</si>
  <si>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</si>
  <si>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</si>
  <si>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</si>
  <si>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</si>
  <si>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</si>
  <si>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</si>
  <si>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</si>
  <si>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</si>
  <si>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</si>
  <si>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</si>
  <si>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</si>
  <si>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</si>
  <si>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</si>
  <si>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</si>
  <si>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</si>
  <si>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</si>
  <si>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</si>
  <si>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</si>
  <si>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</si>
  <si>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</si>
  <si>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</si>
  <si>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</si>
  <si>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</si>
  <si>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</si>
  <si>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</si>
  <si>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</si>
  <si>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</si>
  <si>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</si>
  <si>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</si>
  <si>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</si>
  <si>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</si>
  <si>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</si>
  <si>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</si>
  <si>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</si>
  <si>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</si>
  <si>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</si>
  <si>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</si>
  <si>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</si>
  <si>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</si>
  <si>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</si>
  <si>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</si>
  <si>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</si>
  <si>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</si>
  <si>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</si>
  <si>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</si>
  <si>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</si>
  <si>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</si>
  <si>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</si>
  <si>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</si>
  <si>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</si>
  <si>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</si>
  <si>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</si>
  <si>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</si>
  <si>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</si>
  <si>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</si>
  <si>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</si>
  <si>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</si>
  <si>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</si>
  <si>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</si>
  <si>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</si>
  <si>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</si>
  <si>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</si>
  <si>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</si>
  <si>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</si>
  <si>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</si>
  <si>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</si>
  <si>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</si>
  <si>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</si>
  <si>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</si>
  <si>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</si>
  <si>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</si>
  <si>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</si>
  <si>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</si>
  <si>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</si>
  <si>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</si>
  <si>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</si>
  <si>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</si>
  <si>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</si>
  <si>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</si>
  <si>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</si>
  <si>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</si>
  <si>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</si>
  <si>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</si>
  <si>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</si>
  <si>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</si>
  <si>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</si>
  <si>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</si>
  <si>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</si>
  <si>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</si>
  <si>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</si>
  <si>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</si>
  <si>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</si>
  <si>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</si>
  <si>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</si>
  <si>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</si>
  <si>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</si>
  <si>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</si>
  <si>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</si>
  <si>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</si>
  <si>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</si>
  <si>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</si>
  <si>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</si>
  <si>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</si>
  <si>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</si>
  <si>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</si>
  <si>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</si>
  <si>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</si>
  <si>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</si>
  <si>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</si>
  <si>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</si>
  <si>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</si>
  <si>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</si>
  <si>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</si>
  <si>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</si>
  <si>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</si>
  <si>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</si>
  <si>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</si>
  <si>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</si>
  <si>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</si>
  <si>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</si>
  <si>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</si>
  <si>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</si>
  <si>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</si>
  <si>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</si>
  <si>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</si>
  <si>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</si>
  <si>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</si>
  <si>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</si>
  <si>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</si>
  <si>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</si>
  <si>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</si>
  <si>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</si>
  <si>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</si>
  <si>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</si>
  <si>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</si>
  <si>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</si>
  <si>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</si>
  <si>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</si>
  <si>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</si>
  <si>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</si>
  <si>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</si>
  <si>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</si>
  <si>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</si>
  <si>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</si>
  <si>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</si>
  <si>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</si>
  <si>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</si>
  <si>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</si>
  <si>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</si>
  <si>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</si>
  <si>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</si>
  <si>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</si>
  <si>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</si>
  <si>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</si>
  <si>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</si>
  <si>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</si>
  <si>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</si>
  <si>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</si>
  <si>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</si>
  <si>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</si>
  <si>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</si>
  <si>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</si>
  <si>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</si>
  <si>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</si>
  <si>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</si>
  <si>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</si>
  <si>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</si>
  <si>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</si>
  <si>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</si>
  <si>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</si>
  <si>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</si>
  <si>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</si>
  <si>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</si>
  <si>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</si>
  <si>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</si>
  <si>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</si>
  <si>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</si>
  <si>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</si>
  <si>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</si>
  <si>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</si>
  <si>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</si>
  <si>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</si>
  <si>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</si>
  <si>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</si>
  <si>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</si>
  <si>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</si>
  <si>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</si>
  <si>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</si>
  <si>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</si>
  <si>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</si>
  <si>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</si>
  <si>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</si>
  <si>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</si>
  <si>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</si>
  <si>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</si>
  <si>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</si>
  <si>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</si>
  <si>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</si>
  <si>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</si>
  <si>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</si>
  <si>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</si>
  <si>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</si>
  <si>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</si>
  <si>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</si>
  <si>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</si>
  <si>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</si>
  <si>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</si>
  <si>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</si>
  <si>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</si>
  <si>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</si>
  <si>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</si>
  <si>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</si>
  <si>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</si>
  <si>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</si>
  <si>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</si>
  <si>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</si>
  <si>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</si>
  <si>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</si>
  <si>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</si>
  <si>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</si>
  <si>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</si>
  <si>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</si>
  <si>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</si>
  <si>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</si>
  <si>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</si>
  <si>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</si>
  <si>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</si>
  <si>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</si>
  <si>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</si>
  <si>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</si>
  <si>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</si>
  <si>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</si>
  <si>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</si>
  <si>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</si>
  <si>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</si>
  <si>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</si>
  <si>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</si>
  <si>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</si>
  <si>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</si>
  <si>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</si>
  <si>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</si>
  <si>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</si>
  <si>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</si>
  <si>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</si>
  <si>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</si>
  <si>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</si>
  <si>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</si>
  <si>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</si>
  <si>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</si>
  <si>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</si>
  <si>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</si>
  <si>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</si>
  <si>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</si>
  <si>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</si>
  <si>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</si>
  <si>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</si>
  <si>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</si>
  <si>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</si>
  <si>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</si>
  <si>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</si>
  <si>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</si>
  <si>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</si>
  <si>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</si>
  <si>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</si>
  <si>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</si>
  <si>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</si>
  <si>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</si>
  <si>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</si>
  <si>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</si>
  <si>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</si>
  <si>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</si>
  <si>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</si>
  <si>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</si>
  <si>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</si>
  <si>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</si>
  <si>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</si>
  <si>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</si>
  <si>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</si>
  <si>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</si>
  <si>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</si>
  <si>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</si>
  <si>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</si>
  <si>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</si>
  <si>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</si>
  <si>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</si>
  <si>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</si>
  <si>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</si>
  <si>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</si>
  <si>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</si>
  <si>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</si>
  <si>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</si>
  <si>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</si>
  <si>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</si>
  <si>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</si>
  <si>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</si>
  <si>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</si>
  <si>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</si>
  <si>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</si>
  <si>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</si>
  <si>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</si>
  <si>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</si>
  <si>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</si>
  <si>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</si>
  <si>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</si>
  <si>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</si>
  <si>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</si>
  <si>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</si>
  <si>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</si>
  <si>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</si>
  <si>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</si>
  <si>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</si>
  <si>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</si>
  <si>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</si>
  <si>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</si>
  <si>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</si>
  <si>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</si>
  <si>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</si>
  <si>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</si>
  <si>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</si>
  <si>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</si>
  <si>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</si>
  <si>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</si>
  <si>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</si>
  <si>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</si>
  <si>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</si>
  <si>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</si>
  <si>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</si>
  <si>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</si>
  <si>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</si>
  <si>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</si>
  <si>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</si>
  <si>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</si>
  <si>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</si>
  <si>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</si>
  <si>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</si>
  <si>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</si>
  <si>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</si>
  <si>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</si>
  <si>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</si>
  <si>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</si>
  <si>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</si>
  <si>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</si>
  <si>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</si>
  <si>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</si>
  <si>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</si>
  <si>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</si>
  <si>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</si>
  <si>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</si>
  <si>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</si>
  <si>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</si>
  <si>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</si>
  <si>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</si>
  <si>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</si>
  <si>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</si>
  <si>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</si>
  <si>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</si>
  <si>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</si>
  <si>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</si>
  <si>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</si>
  <si>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</si>
  <si>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</si>
  <si>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</si>
  <si>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</si>
  <si>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</si>
  <si>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</si>
  <si>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</si>
  <si>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</si>
  <si>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</si>
  <si>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</si>
  <si>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</si>
  <si>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</si>
  <si>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</si>
  <si>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</si>
  <si>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</si>
  <si>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</si>
  <si>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</si>
  <si>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</si>
  <si>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</si>
  <si>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</si>
  <si>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</si>
  <si>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</si>
  <si>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</si>
  <si>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</si>
  <si>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</si>
  <si>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</si>
  <si>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</si>
  <si>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</si>
  <si>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</si>
  <si>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</si>
  <si>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</si>
  <si>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</si>
  <si>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</si>
  <si>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</si>
  <si>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</si>
  <si>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</si>
  <si>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</si>
  <si>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</si>
  <si>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</si>
  <si>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</si>
  <si>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</si>
  <si>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</si>
  <si>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</si>
  <si>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</si>
  <si>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</si>
  <si>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</si>
  <si>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</si>
  <si>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</si>
  <si>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</si>
  <si>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</si>
  <si>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</si>
  <si>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</si>
  <si>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</si>
  <si>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</si>
  <si>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</si>
  <si>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</si>
  <si>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</si>
  <si>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</si>
  <si>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</si>
  <si>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</si>
  <si>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</si>
  <si>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</si>
  <si>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</si>
  <si>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</si>
  <si>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</si>
  <si>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</si>
  <si>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</si>
  <si>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</si>
  <si>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</si>
  <si>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</si>
  <si>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</si>
  <si>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</si>
  <si>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</si>
  <si>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</si>
  <si>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</si>
  <si>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</si>
  <si>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</si>
  <si>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</si>
  <si>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</si>
  <si>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</si>
  <si>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</si>
  <si>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</si>
  <si>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</si>
  <si>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</si>
  <si>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</si>
  <si>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</si>
  <si>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</si>
  <si>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</si>
  <si>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</si>
  <si>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</si>
  <si>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</si>
  <si>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</si>
  <si>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</si>
  <si>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</si>
  <si>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</si>
  <si>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</si>
  <si>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</si>
  <si>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</si>
  <si>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</si>
  <si>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</si>
  <si>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</si>
  <si>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</si>
  <si>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</si>
  <si>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</si>
  <si>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</si>
  <si>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</si>
  <si>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</si>
  <si>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</si>
  <si>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</si>
  <si>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</si>
  <si>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</si>
  <si>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</si>
  <si>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</si>
  <si>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</si>
  <si>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</si>
  <si>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</si>
  <si>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</si>
  <si>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</si>
  <si>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</si>
  <si>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</si>
  <si>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</si>
  <si>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</si>
  <si>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</si>
  <si>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</si>
  <si>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</si>
  <si>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</si>
  <si>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</si>
  <si>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</si>
  <si>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</si>
  <si>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</si>
  <si>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</si>
  <si>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</si>
  <si>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</si>
  <si>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</si>
  <si>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</si>
  <si>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</si>
  <si>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</si>
  <si>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</si>
  <si>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</si>
  <si>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</si>
  <si>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</si>
  <si>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</si>
  <si>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</si>
  <si>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</si>
  <si>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</si>
  <si>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</si>
  <si>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</si>
  <si>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</si>
  <si>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</si>
  <si>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</si>
  <si>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</si>
  <si>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</si>
  <si>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</si>
  <si>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</si>
  <si>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</si>
  <si>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</si>
  <si>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</si>
  <si>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</si>
  <si>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</si>
  <si>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</si>
  <si>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</si>
  <si>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</si>
  <si>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</si>
  <si>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</si>
  <si>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</si>
  <si>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</si>
  <si>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</si>
  <si>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</si>
  <si>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</si>
  <si>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</si>
  <si>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</si>
  <si>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</si>
  <si>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</si>
  <si>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</si>
  <si>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</si>
  <si>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</si>
  <si>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</si>
  <si>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</si>
  <si>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</si>
  <si>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</si>
  <si>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</si>
  <si>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</si>
  <si>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</si>
  <si>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</si>
  <si>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</si>
  <si>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</si>
  <si>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</si>
  <si>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</si>
  <si>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</si>
  <si>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</si>
  <si>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</si>
  <si>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</si>
  <si>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</si>
  <si>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</si>
  <si>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</si>
  <si>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</si>
  <si>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</si>
  <si>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</si>
  <si>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</si>
  <si>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</si>
  <si>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</si>
  <si>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</si>
  <si>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</si>
  <si>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</si>
  <si>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</si>
  <si>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</si>
  <si>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</si>
  <si>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</si>
  <si>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</si>
  <si>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</si>
  <si>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</si>
  <si>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</si>
  <si>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</si>
  <si>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</si>
  <si>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</si>
  <si>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</si>
  <si>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</si>
  <si>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</si>
  <si>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</si>
  <si>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</si>
  <si>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</si>
  <si>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</si>
  <si>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</si>
  <si>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</si>
  <si>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</si>
  <si>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</si>
  <si>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</si>
  <si>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</si>
  <si>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</si>
  <si>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</si>
  <si>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</si>
  <si>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</si>
  <si>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</si>
  <si>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</si>
  <si>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</si>
  <si>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</si>
  <si>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</si>
  <si>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</si>
  <si>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</si>
  <si>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</si>
  <si>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</si>
  <si>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</si>
  <si>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</si>
  <si>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</si>
  <si>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</si>
  <si>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</si>
  <si>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</si>
  <si>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</si>
  <si>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</si>
  <si>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</si>
  <si>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</si>
  <si>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</si>
  <si>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</si>
  <si>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</si>
  <si>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</si>
  <si>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</si>
  <si>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</si>
  <si>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</si>
  <si>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</si>
  <si>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</si>
  <si>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</si>
  <si>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</si>
  <si>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</si>
  <si>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</si>
  <si>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</si>
  <si>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</si>
  <si>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</si>
  <si>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</si>
  <si>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</si>
  <si>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</si>
  <si>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</si>
  <si>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</si>
  <si>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</si>
  <si>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</si>
  <si>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</si>
  <si>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</si>
  <si>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</si>
  <si>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</si>
  <si>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</si>
  <si>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</si>
  <si>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</si>
  <si>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</si>
  <si>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</si>
  <si>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</si>
  <si>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</si>
  <si>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</si>
  <si>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</si>
  <si>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</si>
  <si>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</si>
  <si>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</si>
  <si>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</si>
  <si>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</si>
  <si>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</si>
  <si>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</si>
  <si>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</si>
  <si>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</si>
  <si>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</si>
  <si>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</si>
  <si>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</si>
  <si>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</si>
  <si>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</si>
  <si>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</si>
  <si>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</si>
  <si>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</si>
  <si>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</si>
  <si>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</si>
  <si>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</si>
  <si>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</si>
  <si>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</si>
  <si>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</si>
  <si>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</si>
  <si>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</si>
  <si>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</si>
  <si>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</si>
  <si>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</si>
  <si>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</si>
  <si>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</si>
  <si>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</si>
  <si>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</si>
  <si>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</si>
  <si>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</si>
  <si>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</si>
  <si>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</si>
  <si>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</si>
  <si>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</si>
  <si>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</si>
  <si>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</si>
  <si>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</si>
  <si>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</si>
  <si>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</si>
  <si>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</si>
  <si>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</si>
  <si>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</si>
  <si>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</si>
  <si>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</si>
  <si>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</si>
  <si>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</si>
  <si>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</si>
  <si>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</si>
  <si>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</si>
  <si>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</si>
  <si>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</si>
  <si>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</si>
  <si>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</si>
  <si>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</si>
  <si>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</si>
  <si>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</si>
  <si>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</si>
  <si>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</si>
  <si>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</si>
  <si>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</si>
  <si>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</si>
  <si>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</si>
  <si>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</si>
  <si>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</si>
  <si>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</si>
  <si>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</si>
  <si>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</si>
  <si>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</si>
  <si>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</si>
  <si>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</si>
  <si>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</si>
  <si>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</si>
  <si>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</si>
  <si>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</si>
  <si>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</si>
  <si>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</si>
  <si>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</si>
  <si>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</si>
  <si>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</si>
  <si>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</si>
  <si>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</si>
  <si>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</si>
  <si>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</si>
  <si>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</si>
  <si>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</si>
  <si>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</si>
  <si>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</si>
  <si>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</si>
  <si>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</si>
  <si>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</si>
  <si>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</si>
  <si>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</si>
  <si>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</si>
  <si>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</si>
  <si>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</si>
  <si>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</si>
  <si>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</si>
  <si>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</si>
  <si>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</si>
  <si>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</si>
  <si>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</si>
  <si>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</si>
  <si>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</si>
  <si>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</si>
  <si>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</si>
  <si>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</si>
  <si>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</si>
  <si>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</si>
  <si>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</si>
  <si>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</si>
  <si>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</si>
  <si>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</si>
  <si>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</si>
  <si>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</si>
  <si>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</si>
  <si>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</si>
  <si>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</si>
  <si>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</si>
  <si>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</si>
  <si>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</si>
  <si>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</si>
  <si>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</si>
  <si>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</si>
  <si>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</si>
  <si>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</si>
  <si>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</si>
  <si>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</si>
  <si>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</si>
  <si>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</si>
  <si>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</si>
  <si>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</si>
  <si>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</si>
  <si>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</si>
  <si>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</si>
  <si>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</si>
  <si>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</si>
  <si>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</si>
  <si>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</si>
  <si>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</si>
  <si>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</si>
  <si>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</si>
  <si>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</si>
  <si>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</si>
  <si>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</si>
  <si>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</si>
  <si>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</si>
  <si>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</si>
  <si>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</si>
  <si>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</si>
  <si>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</si>
  <si>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</si>
  <si>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</si>
  <si>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</si>
  <si>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</si>
  <si>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</si>
  <si>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</si>
  <si>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</si>
  <si>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</si>
  <si>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</si>
  <si>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</si>
  <si>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</si>
  <si>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</si>
  <si>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</si>
  <si>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</si>
  <si>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</si>
  <si>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</si>
  <si>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</si>
  <si>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</si>
  <si>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</si>
  <si>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</si>
  <si>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</si>
  <si>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</si>
  <si>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</si>
  <si>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</si>
  <si>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</si>
  <si>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</si>
  <si>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</si>
  <si>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</si>
  <si>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</si>
  <si>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</si>
  <si>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</si>
  <si>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</si>
  <si>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</si>
  <si>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</si>
  <si>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</si>
  <si>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</si>
  <si>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</si>
  <si>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</si>
  <si>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</si>
  <si>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</si>
  <si>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</si>
  <si>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</si>
  <si>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</si>
  <si>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</si>
  <si>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</si>
  <si>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</si>
  <si>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</si>
  <si>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</si>
  <si>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</si>
  <si>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</si>
  <si>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</si>
  <si>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</si>
  <si>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</si>
  <si>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</si>
  <si>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</si>
  <si>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</si>
  <si>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</si>
  <si>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</si>
  <si>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</si>
  <si>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</si>
  <si>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</si>
  <si>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</si>
  <si>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</si>
  <si>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</si>
  <si>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</si>
  <si>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</si>
  <si>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</si>
  <si>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</si>
  <si>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</si>
  <si>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</si>
  <si>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</si>
  <si>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</si>
  <si>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</si>
  <si>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</si>
  <si>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</si>
  <si>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</si>
  <si>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</si>
  <si>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</si>
  <si>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</si>
  <si>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</si>
  <si>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</si>
  <si>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</si>
  <si>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</si>
  <si>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</si>
  <si>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</si>
  <si>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</si>
  <si>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</si>
  <si>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</si>
  <si>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</si>
  <si>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</si>
  <si>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</si>
  <si>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</si>
  <si>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</si>
  <si>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</si>
  <si>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</si>
  <si>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</si>
  <si>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</si>
  <si>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</si>
  <si>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</si>
  <si>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</si>
  <si>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</si>
  <si>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</si>
  <si>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</si>
  <si>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</si>
  <si>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</si>
  <si>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</si>
  <si>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</si>
  <si>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</si>
  <si>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</si>
  <si>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</si>
  <si>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</si>
  <si>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</si>
  <si>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</si>
  <si>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</si>
  <si>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</si>
  <si>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</si>
  <si>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</si>
  <si>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</si>
  <si>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</si>
  <si>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</si>
  <si>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</si>
  <si>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</si>
  <si>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</si>
  <si>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</si>
  <si>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</si>
  <si>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</si>
  <si>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</si>
  <si>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</si>
  <si>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</si>
  <si>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</si>
  <si>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</si>
  <si>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</si>
  <si>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</si>
  <si>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</si>
  <si>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</si>
  <si>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</si>
  <si>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</si>
  <si>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</si>
  <si>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</si>
  <si>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</si>
  <si>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</si>
  <si>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</si>
  <si>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</si>
  <si>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</si>
  <si>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</si>
  <si>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</si>
  <si>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</si>
  <si>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</si>
  <si>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</si>
  <si>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</si>
  <si>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</si>
  <si>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</si>
  <si>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</si>
  <si>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</si>
  <si>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</si>
  <si>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</si>
  <si>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</si>
  <si>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</si>
  <si>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</si>
  <si>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</si>
  <si>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</si>
  <si>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</si>
  <si>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</si>
  <si>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</si>
  <si>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</si>
  <si>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</si>
  <si>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</si>
  <si>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</si>
  <si>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</si>
  <si>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</si>
  <si>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</si>
  <si>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</si>
  <si>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</si>
  <si>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</si>
  <si>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</si>
  <si>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</si>
  <si>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</si>
  <si>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</si>
  <si>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</si>
  <si>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</si>
  <si>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</si>
  <si>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</si>
  <si>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</si>
  <si>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</si>
  <si>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</si>
  <si>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</si>
  <si>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</si>
  <si>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</si>
  <si>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</si>
  <si>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</si>
  <si>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</si>
  <si>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</si>
  <si>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</si>
  <si>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</si>
  <si>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</si>
  <si>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</si>
  <si>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</si>
  <si>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</si>
  <si>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</si>
  <si>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</si>
  <si>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</si>
  <si>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</si>
  <si>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</si>
  <si>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</si>
  <si>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</si>
  <si>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</si>
  <si>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</si>
  <si>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</si>
  <si>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</si>
  <si>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</si>
  <si>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</si>
  <si>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</si>
  <si>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</si>
  <si>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</si>
  <si>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</si>
  <si>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</si>
  <si>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</si>
  <si>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</si>
  <si>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</si>
  <si>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</si>
  <si>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</si>
  <si>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</si>
  <si>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</si>
  <si>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</si>
  <si>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</si>
  <si>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</si>
  <si>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</si>
  <si>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</si>
  <si>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</si>
  <si>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</si>
  <si>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</si>
  <si>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</si>
  <si>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</si>
  <si>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</si>
  <si>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</si>
  <si>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</si>
  <si>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</si>
  <si>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</si>
  <si>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</si>
  <si>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</si>
  <si>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</si>
  <si>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</si>
  <si>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</si>
  <si>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</si>
  <si>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</si>
  <si>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</si>
  <si>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</si>
  <si>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</si>
  <si>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</si>
  <si>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</si>
  <si>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</si>
  <si>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</si>
  <si>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</si>
  <si>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</si>
  <si>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</si>
  <si>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</si>
  <si>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</si>
  <si>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</si>
  <si>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</si>
  <si>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</si>
  <si>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</si>
  <si>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</si>
  <si>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</si>
  <si>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</si>
  <si>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</si>
  <si>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</si>
  <si>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</si>
  <si>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</si>
  <si>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</si>
  <si>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</si>
  <si>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</si>
  <si>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</si>
  <si>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</si>
  <si>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</si>
  <si>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</si>
  <si>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</si>
  <si>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</si>
  <si>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</si>
  <si>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</si>
  <si>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</si>
  <si>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</si>
  <si>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</si>
  <si>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</si>
  <si>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</si>
  <si>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</si>
  <si>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</si>
  <si>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</si>
  <si>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</si>
  <si>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</si>
  <si>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</si>
  <si>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</si>
  <si>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</si>
  <si>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</si>
  <si>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</si>
  <si>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</si>
  <si>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</si>
  <si>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</si>
  <si>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</si>
  <si>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</si>
  <si>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</si>
  <si>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</si>
  <si>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</si>
  <si>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</si>
  <si>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</si>
  <si>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</si>
  <si>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</si>
  <si>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</si>
  <si>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</si>
  <si>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</si>
  <si>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</si>
  <si>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</si>
  <si>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</si>
  <si>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</si>
  <si>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</si>
  <si>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</si>
  <si>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</si>
  <si>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</si>
  <si>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</si>
  <si>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</si>
  <si>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</si>
  <si>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</si>
  <si>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</si>
  <si>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</si>
  <si>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</si>
  <si>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</si>
  <si>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</si>
  <si>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</si>
  <si>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</si>
  <si>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</si>
  <si>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</si>
  <si>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</si>
  <si>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</si>
  <si>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</si>
  <si>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</si>
  <si>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</si>
  <si>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</si>
  <si>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</si>
  <si>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</si>
  <si>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</si>
  <si>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</si>
  <si>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</si>
  <si>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</si>
  <si>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</si>
  <si>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</si>
  <si>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</si>
  <si>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</si>
  <si>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</si>
  <si>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</si>
  <si>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</si>
  <si>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</si>
  <si>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</si>
  <si>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</si>
  <si>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</si>
  <si>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</si>
  <si>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</si>
  <si>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</si>
  <si>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</si>
  <si>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</si>
  <si>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</si>
  <si>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</si>
  <si>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</si>
  <si>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</si>
  <si>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</si>
  <si>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</si>
  <si>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</si>
  <si>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</si>
  <si>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</si>
  <si>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</si>
  <si>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</si>
  <si>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</si>
  <si>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</si>
  <si>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</si>
  <si>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</si>
  <si>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</si>
  <si>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</si>
  <si>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</si>
  <si>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</si>
  <si>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</si>
  <si>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</si>
  <si>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</si>
  <si>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</si>
  <si>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</si>
  <si>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</si>
  <si>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</si>
  <si>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</si>
  <si>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</si>
  <si>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</si>
  <si>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</si>
  <si>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</si>
  <si>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</si>
  <si>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</si>
  <si>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</si>
  <si>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</si>
  <si>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</si>
  <si>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</si>
  <si>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</si>
  <si>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</si>
  <si>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</si>
  <si>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</si>
  <si>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</si>
  <si>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</si>
  <si>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</si>
  <si>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</si>
  <si>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</si>
  <si>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</si>
  <si>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</si>
  <si>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</si>
  <si>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</si>
  <si>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</si>
  <si>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</si>
  <si>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</si>
  <si>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</si>
  <si>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</si>
  <si>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</si>
  <si>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</si>
  <si>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</si>
  <si>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</si>
  <si>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</si>
  <si>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</si>
  <si>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</si>
  <si>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</si>
  <si>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</si>
  <si>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</si>
  <si>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</si>
  <si>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</si>
  <si>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</si>
  <si>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</si>
  <si>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</si>
  <si>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</si>
  <si>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</si>
  <si>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</si>
  <si>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</si>
  <si>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</si>
  <si>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</si>
  <si>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</si>
  <si>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</si>
  <si>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</si>
  <si>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</si>
  <si>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</si>
  <si>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</si>
  <si>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</si>
  <si>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</si>
  <si>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</si>
  <si>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</si>
  <si>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</si>
  <si>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</si>
  <si>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</si>
  <si>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</si>
  <si>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</si>
  <si>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</si>
  <si>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</si>
  <si>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</si>
  <si>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</si>
  <si>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</si>
  <si>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</si>
  <si>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</si>
  <si>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</si>
  <si>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</si>
  <si>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</si>
  <si>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</si>
  <si>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</si>
  <si>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</si>
  <si>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</si>
  <si>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</si>
  <si>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</si>
  <si>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</si>
  <si>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</si>
  <si>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</si>
  <si>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</si>
  <si>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</si>
  <si>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</si>
  <si>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</si>
  <si>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</si>
  <si>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</si>
  <si>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</si>
  <si>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</si>
  <si>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</si>
  <si>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</si>
  <si>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</si>
  <si>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</si>
  <si>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</si>
  <si>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</si>
  <si>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</si>
  <si>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</si>
  <si>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</si>
  <si>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</si>
  <si>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</si>
  <si>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</si>
  <si>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</si>
  <si>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</si>
  <si>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</si>
  <si>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</si>
  <si>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</si>
  <si>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</si>
  <si>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</si>
  <si>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</si>
  <si>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</si>
  <si>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</si>
  <si>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</si>
  <si>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</si>
  <si>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</si>
  <si>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</si>
  <si>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</si>
  <si>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</si>
  <si>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</si>
  <si>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</si>
  <si>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</si>
  <si>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</si>
  <si>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</si>
  <si>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</si>
  <si>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</si>
  <si>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</si>
  <si>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</si>
  <si>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</si>
  <si>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</si>
  <si>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</si>
  <si>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</si>
  <si>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</si>
  <si>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</si>
  <si>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</si>
  <si>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</si>
  <si>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</si>
  <si>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</si>
  <si>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</si>
  <si>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</si>
  <si>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</si>
  <si>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</si>
  <si>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</si>
  <si>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</si>
  <si>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</si>
  <si>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</si>
  <si>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</si>
  <si>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</si>
  <si>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</si>
  <si>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</si>
  <si>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</si>
  <si>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</si>
  <si>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</si>
  <si>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</si>
  <si>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</si>
  <si>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</si>
  <si>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</si>
  <si>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</si>
  <si>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</si>
  <si>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</si>
  <si>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</si>
  <si>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</si>
  <si>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</si>
  <si>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</si>
  <si>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</si>
  <si>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</si>
  <si>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</si>
  <si>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</si>
  <si>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</si>
  <si>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</si>
  <si>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</si>
  <si>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</si>
  <si>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</si>
  <si>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</si>
  <si>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</si>
  <si>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</si>
  <si>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</si>
  <si>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</si>
  <si>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</si>
  <si>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</si>
  <si>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</si>
  <si>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</si>
  <si>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</si>
  <si>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</si>
  <si>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</si>
  <si>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</si>
  <si>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</si>
  <si>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</si>
  <si>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</si>
  <si>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</si>
  <si>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</si>
  <si>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</si>
  <si>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</si>
  <si>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</si>
  <si>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</si>
  <si>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</si>
  <si>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</si>
  <si>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</si>
  <si>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</si>
  <si>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</si>
  <si>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</si>
  <si>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</si>
  <si>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</si>
  <si>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</si>
  <si>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</si>
  <si>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</si>
  <si>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</si>
  <si>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</si>
  <si>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</si>
  <si>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</si>
  <si>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</si>
  <si>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</si>
  <si>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</si>
  <si>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</si>
  <si>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</si>
  <si>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</si>
  <si>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</si>
  <si>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</si>
  <si>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</si>
  <si>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</si>
  <si>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</si>
  <si>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</si>
  <si>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</si>
  <si>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</si>
  <si>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</si>
  <si>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</si>
  <si>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</si>
  <si>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</si>
  <si>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</si>
  <si>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</si>
  <si>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</si>
  <si>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</si>
  <si>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</si>
  <si>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</si>
  <si>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</si>
  <si>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</si>
  <si>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</si>
  <si>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</si>
  <si>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</si>
  <si>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</si>
  <si>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</si>
  <si>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</si>
  <si>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</si>
  <si>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</si>
  <si>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</si>
  <si>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</si>
  <si>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</si>
  <si>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</si>
  <si>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</si>
  <si>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</si>
  <si>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</si>
  <si>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</si>
  <si>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</si>
  <si>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</si>
  <si>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</si>
  <si>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</si>
  <si>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</si>
  <si>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</si>
  <si>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</si>
  <si>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</si>
  <si>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</si>
  <si>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</si>
  <si>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</si>
  <si>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</si>
  <si>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</si>
  <si>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</si>
  <si>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</si>
  <si>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</si>
  <si>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</si>
  <si>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</si>
  <si>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</si>
  <si>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</si>
  <si>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</si>
  <si>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</si>
  <si>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</si>
  <si>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</si>
  <si>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</si>
  <si>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</si>
  <si>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</si>
  <si>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</si>
  <si>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</si>
  <si>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</si>
  <si>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</si>
  <si>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</si>
  <si>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</si>
  <si>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</si>
  <si>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</si>
  <si>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</si>
  <si>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</si>
  <si>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</si>
  <si>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</si>
  <si>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</si>
  <si>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</si>
  <si>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</si>
  <si>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</si>
  <si>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</si>
  <si>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</si>
  <si>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</si>
  <si>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</si>
  <si>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</si>
  <si>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</si>
  <si>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</si>
  <si>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</si>
  <si>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</si>
  <si>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</si>
  <si>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</si>
  <si>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</si>
  <si>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</si>
  <si>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</si>
  <si>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</si>
  <si>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</si>
  <si>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</si>
  <si>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</si>
  <si>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</si>
  <si>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</si>
  <si>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</si>
  <si>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</si>
  <si>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</si>
  <si>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</si>
  <si>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</si>
  <si>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</si>
  <si>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</si>
  <si>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</si>
  <si>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</si>
  <si>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</si>
  <si>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</si>
  <si>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</si>
  <si>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</si>
  <si>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</si>
  <si>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</si>
  <si>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</si>
  <si>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</si>
  <si>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</si>
  <si>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</si>
  <si>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</si>
  <si>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</si>
  <si>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</si>
  <si>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</si>
  <si>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</si>
  <si>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</si>
  <si>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</si>
  <si>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</si>
  <si>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</si>
  <si>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</si>
  <si>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</si>
  <si>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</si>
  <si>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</si>
  <si>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</si>
  <si>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</si>
  <si>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</si>
  <si>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</si>
  <si>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</si>
  <si>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</si>
  <si>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</si>
  <si>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</si>
  <si>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</si>
  <si>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</si>
  <si>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</si>
  <si>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</si>
  <si>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</si>
  <si>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</si>
  <si>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</si>
  <si>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</si>
  <si>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</si>
  <si>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</si>
  <si>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</si>
  <si>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</si>
  <si>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</si>
  <si>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</si>
  <si>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</si>
  <si>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</si>
  <si>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</si>
  <si>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</si>
  <si>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</si>
  <si>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</si>
  <si>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</si>
  <si>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</si>
  <si>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</si>
  <si>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</si>
  <si>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</si>
  <si>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</si>
  <si>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</si>
  <si>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</si>
  <si>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</si>
  <si>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</si>
  <si>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</si>
  <si>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</si>
  <si>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</si>
  <si>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</si>
  <si>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</si>
  <si>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</si>
  <si>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</si>
  <si>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</si>
  <si>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</si>
  <si>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</si>
  <si>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</si>
  <si>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</si>
  <si>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</si>
  <si>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</si>
  <si>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</si>
  <si>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</si>
  <si>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</si>
  <si>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</si>
  <si>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</si>
  <si>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</si>
  <si>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</si>
  <si>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</si>
  <si>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</si>
  <si>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</si>
  <si>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</si>
  <si>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</si>
  <si>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</si>
  <si>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</si>
  <si>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</si>
  <si>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</si>
  <si>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</si>
  <si>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</si>
  <si>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</si>
  <si>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</si>
  <si>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</si>
  <si>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</si>
  <si>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</si>
  <si>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</si>
  <si>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</si>
  <si>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</si>
  <si>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</si>
  <si>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</si>
  <si>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</si>
  <si>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</si>
  <si>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</si>
  <si>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</si>
  <si>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</si>
  <si>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</si>
  <si>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</si>
  <si>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</si>
  <si>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</si>
  <si>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</si>
  <si>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</si>
  <si>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</si>
  <si>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</si>
  <si>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</si>
  <si>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</si>
  <si>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</si>
  <si>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</si>
  <si>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</si>
  <si>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</si>
  <si>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</si>
  <si>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</si>
  <si>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</si>
  <si>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</si>
  <si>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</si>
  <si>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</si>
  <si>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</si>
  <si>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</si>
  <si>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</si>
  <si>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</si>
  <si>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</si>
  <si>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</si>
  <si>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</si>
  <si>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</si>
  <si>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</si>
  <si>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</si>
  <si>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</si>
  <si>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</si>
  <si>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</si>
  <si>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</si>
  <si>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</si>
  <si>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</si>
  <si>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</si>
  <si>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</si>
  <si>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</si>
  <si>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</si>
  <si>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</si>
  <si>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</si>
  <si>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</si>
  <si>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</si>
  <si>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</si>
  <si>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</si>
  <si>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</si>
  <si>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</si>
  <si>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</si>
  <si>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</si>
  <si>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</si>
  <si>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</si>
  <si>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</si>
  <si>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</si>
  <si>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</si>
  <si>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</si>
  <si>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</si>
  <si>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</si>
  <si>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</si>
  <si>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</si>
  <si>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</si>
  <si>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</si>
  <si>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</si>
  <si>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</si>
  <si>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</si>
  <si>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</si>
  <si>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</si>
  <si>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</si>
  <si>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</si>
  <si>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</si>
  <si>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</si>
  <si>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</si>
  <si>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</si>
  <si>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</si>
  <si>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</si>
  <si>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</si>
  <si>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</si>
  <si>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</si>
  <si>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</si>
  <si>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</si>
  <si>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</si>
  <si>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</si>
  <si>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</si>
  <si>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</si>
  <si>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</si>
  <si>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</si>
  <si>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</si>
  <si>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</si>
  <si>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</si>
  <si>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</si>
  <si>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</si>
  <si>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</si>
  <si>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</si>
  <si>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</si>
  <si>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</si>
  <si>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</si>
  <si>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</si>
  <si>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</si>
  <si>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</si>
  <si>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</si>
  <si>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</si>
  <si>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</si>
  <si>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</si>
  <si>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</si>
  <si>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</si>
  <si>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</si>
  <si>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</si>
  <si>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</si>
  <si>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</si>
  <si>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</si>
  <si>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</si>
  <si>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</si>
  <si>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</si>
  <si>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</si>
  <si>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</si>
  <si>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</si>
  <si>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</si>
  <si>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</si>
  <si>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</si>
  <si>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</si>
  <si>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</si>
  <si>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</si>
  <si>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</si>
  <si>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</si>
  <si>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</si>
  <si>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</si>
  <si>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</si>
  <si>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</si>
  <si>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</si>
  <si>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</si>
  <si>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</si>
  <si>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</si>
  <si>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</si>
  <si>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</si>
  <si>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</si>
  <si>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</si>
  <si>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</si>
  <si>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</si>
  <si>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</si>
  <si>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</si>
  <si>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</si>
  <si>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</si>
  <si>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</si>
  <si>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</si>
  <si>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</si>
  <si>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</si>
  <si>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</si>
  <si>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</si>
  <si>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</si>
  <si>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</si>
  <si>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</si>
  <si>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</si>
  <si>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</si>
  <si>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</si>
  <si>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</si>
  <si>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</si>
  <si>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</si>
  <si>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</si>
  <si>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</si>
  <si>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</si>
  <si>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</si>
  <si>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</si>
  <si>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</si>
  <si>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</si>
  <si>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</si>
  <si>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</si>
  <si>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</si>
  <si>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</si>
  <si>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</si>
  <si>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</si>
  <si>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</si>
  <si>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</si>
  <si>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</si>
  <si>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</si>
  <si>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</si>
  <si>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</si>
  <si>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</si>
  <si>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</si>
  <si>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</si>
  <si>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</si>
  <si>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</si>
  <si>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</si>
  <si>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</si>
  <si>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</si>
  <si>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</si>
  <si>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</si>
  <si>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</si>
  <si>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</si>
  <si>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</si>
  <si>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</si>
  <si>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</si>
  <si>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</si>
  <si>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</si>
  <si>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</si>
  <si>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</si>
  <si>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</si>
  <si>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</si>
  <si>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</si>
  <si>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</si>
  <si>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</si>
  <si>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</si>
  <si>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</si>
  <si>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</si>
  <si>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</si>
  <si>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</si>
  <si>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</si>
  <si>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</si>
  <si>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</si>
  <si>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</si>
  <si>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</si>
  <si>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</si>
  <si>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</si>
  <si>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</si>
  <si>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</si>
  <si>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</si>
  <si>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</si>
  <si>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</si>
  <si>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</si>
  <si>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</si>
  <si>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</si>
  <si>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</si>
  <si>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</si>
  <si>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</si>
  <si>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</si>
  <si>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</si>
  <si>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</si>
  <si>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</si>
  <si>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</si>
  <si>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</si>
  <si>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</si>
  <si>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</si>
  <si>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</si>
  <si>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</si>
  <si>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</si>
  <si>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</si>
  <si>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</si>
  <si>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</si>
  <si>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</si>
  <si>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</si>
  <si>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</si>
  <si>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</si>
  <si>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</si>
  <si>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</si>
  <si>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</si>
  <si>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</si>
  <si>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</si>
  <si>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</si>
  <si>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</si>
  <si>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</si>
  <si>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</si>
  <si>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</si>
  <si>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</si>
  <si>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</si>
  <si>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</si>
  <si>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</si>
  <si>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</si>
  <si>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</si>
  <si>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</si>
  <si>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</si>
  <si>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</si>
  <si>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</si>
  <si>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</si>
  <si>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</si>
  <si>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</si>
  <si>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</si>
  <si>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</si>
  <si>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</si>
  <si>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</si>
  <si>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</si>
  <si>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</si>
  <si>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</si>
  <si>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</si>
  <si>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</si>
  <si>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</si>
  <si>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</si>
  <si>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</si>
  <si>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</si>
  <si>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</si>
  <si>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</si>
  <si>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</si>
  <si>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</si>
  <si>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</si>
  <si>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</si>
  <si>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</si>
  <si>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</si>
  <si>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</si>
  <si>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</si>
  <si>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</si>
  <si>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</si>
  <si>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</si>
  <si>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</si>
  <si>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</si>
  <si>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</si>
  <si>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</si>
  <si>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</si>
  <si>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</si>
  <si>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</si>
  <si>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</si>
  <si>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</si>
  <si>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</si>
  <si>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</si>
  <si>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</si>
  <si>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</si>
  <si>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</si>
  <si>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</si>
  <si>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</si>
  <si>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</si>
  <si>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</si>
  <si>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</si>
  <si>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</si>
  <si>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</si>
  <si>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</si>
  <si>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</si>
  <si>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</si>
  <si>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</si>
  <si>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</si>
  <si>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</si>
  <si>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</si>
  <si>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</si>
  <si>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</si>
  <si>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</si>
  <si>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</si>
  <si>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</si>
  <si>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</si>
  <si>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</si>
  <si>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</si>
  <si>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</si>
  <si>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</si>
  <si>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</si>
  <si>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</si>
  <si>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</si>
  <si>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</si>
  <si>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</si>
  <si>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</si>
  <si>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</si>
  <si>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</si>
  <si>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</si>
  <si>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</si>
  <si>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</si>
  <si>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</si>
  <si>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</si>
  <si>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</si>
  <si>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</si>
  <si>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</si>
  <si>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</si>
  <si>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</si>
  <si>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</si>
  <si>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</si>
  <si>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</si>
  <si>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</si>
  <si>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</si>
  <si>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</si>
  <si>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</si>
  <si>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</si>
  <si>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</si>
  <si>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</si>
  <si>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</si>
  <si>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</si>
  <si>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</si>
  <si>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</si>
  <si>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</si>
  <si>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</si>
  <si>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</si>
  <si>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</si>
  <si>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</si>
  <si>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</si>
  <si>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</si>
  <si>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</si>
  <si>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</si>
  <si>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</si>
  <si>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</si>
  <si>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</si>
  <si>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</si>
  <si>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</si>
  <si>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</si>
  <si>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</si>
  <si>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</si>
  <si>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</si>
  <si>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</si>
  <si>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</si>
  <si>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</si>
  <si>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</si>
  <si>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</si>
  <si>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</si>
  <si>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</si>
  <si>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</si>
  <si>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</si>
  <si>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</si>
  <si>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</si>
  <si>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</si>
  <si>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</si>
  <si>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</si>
  <si>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</si>
  <si>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</si>
  <si>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</si>
  <si>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</si>
  <si>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</si>
  <si>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</si>
  <si>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</si>
  <si>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</si>
  <si>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</si>
  <si>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</si>
  <si>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</si>
  <si>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</si>
  <si>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</si>
  <si>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</si>
  <si>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</si>
  <si>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</si>
  <si>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</si>
  <si>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</si>
  <si>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</si>
  <si>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</si>
  <si>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</si>
  <si>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</si>
  <si>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</si>
  <si>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</si>
  <si>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</si>
  <si>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</si>
  <si>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</si>
  <si>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</si>
  <si>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</si>
  <si>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</si>
  <si>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</si>
  <si>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</si>
  <si>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</si>
  <si>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</si>
  <si>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</si>
  <si>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</si>
  <si>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</si>
  <si>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</si>
  <si>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</si>
  <si>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</si>
  <si>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</si>
  <si>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</si>
  <si>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</si>
  <si>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</si>
  <si>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</si>
  <si>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</si>
  <si>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</si>
  <si>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</si>
  <si>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</si>
  <si>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</si>
  <si>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</si>
  <si>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</si>
  <si>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</si>
  <si>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</si>
  <si>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</si>
  <si>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</si>
  <si>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</si>
  <si>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</si>
  <si>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</si>
  <si>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</si>
  <si>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</si>
  <si>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</si>
  <si>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</si>
  <si>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</si>
  <si>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</si>
  <si>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</si>
  <si>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</si>
  <si>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</si>
  <si>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</si>
  <si>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</si>
  <si>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</si>
  <si>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</si>
  <si>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</si>
  <si>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</si>
  <si>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</si>
  <si>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</si>
  <si>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</si>
  <si>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</si>
  <si>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</si>
  <si>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</si>
  <si>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</si>
  <si>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</si>
  <si>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</si>
  <si>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</si>
  <si>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</si>
  <si>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</si>
  <si>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</si>
  <si>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</si>
  <si>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</si>
  <si>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</si>
  <si>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</si>
  <si>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</si>
  <si>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</si>
  <si>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</si>
  <si>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</si>
  <si>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</si>
  <si>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</si>
  <si>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</si>
  <si>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</si>
  <si>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</si>
  <si>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</si>
  <si>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</si>
  <si>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</si>
  <si>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</si>
  <si>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</si>
  <si>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</si>
  <si>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</si>
  <si>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</si>
  <si>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</si>
  <si>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</si>
  <si>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</si>
  <si>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</si>
  <si>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</si>
  <si>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</si>
  <si>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</si>
  <si>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</si>
  <si>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</si>
  <si>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</si>
  <si>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</si>
  <si>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</si>
  <si>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</si>
  <si>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</si>
  <si>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</si>
  <si>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</si>
  <si>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</si>
  <si>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</si>
  <si>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</si>
  <si>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</si>
  <si>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</si>
  <si>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</si>
  <si>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</si>
  <si>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</si>
  <si>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</si>
  <si>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</si>
  <si>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</si>
  <si>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</si>
  <si>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</si>
  <si>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</si>
  <si>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</si>
  <si>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</si>
  <si>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</si>
  <si>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</si>
  <si>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</si>
  <si>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</si>
  <si>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</si>
  <si>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</si>
  <si>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</si>
  <si>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</si>
  <si>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</si>
  <si>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</si>
  <si>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</si>
  <si>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</si>
  <si>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</si>
  <si>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</si>
  <si>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</si>
  <si>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</si>
  <si>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</si>
  <si>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</si>
  <si>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</si>
  <si>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</si>
  <si>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</si>
  <si>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</si>
  <si>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</si>
  <si>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</si>
  <si>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</si>
  <si>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</si>
  <si>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</si>
  <si>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</si>
  <si>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</si>
  <si>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</si>
  <si>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</si>
  <si>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</si>
  <si>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</si>
  <si>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</si>
  <si>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</si>
  <si>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</si>
  <si>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</si>
  <si>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</si>
  <si>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</si>
  <si>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</si>
  <si>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</si>
  <si>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</si>
  <si>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</si>
  <si>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</si>
  <si>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</si>
  <si>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</si>
  <si>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</si>
  <si>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</si>
  <si>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</si>
  <si>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</si>
  <si>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</si>
  <si>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</si>
  <si>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</si>
  <si>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</si>
  <si>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</si>
  <si>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</si>
  <si>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</si>
  <si>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</si>
  <si>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</si>
  <si>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</si>
  <si>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</si>
  <si>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</si>
  <si>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</si>
  <si>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</si>
  <si>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</si>
  <si>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</si>
  <si>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</si>
  <si>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</si>
  <si>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</si>
  <si>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</si>
  <si>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</si>
  <si>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</si>
  <si>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</si>
  <si>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</si>
  <si>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</si>
  <si>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</si>
  <si>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</si>
  <si>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</si>
  <si>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</si>
  <si>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</si>
  <si>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</si>
  <si>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</si>
  <si>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</si>
  <si>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</si>
  <si>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</si>
  <si>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</si>
  <si>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</si>
  <si>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</si>
  <si>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</si>
  <si>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</si>
  <si>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</si>
  <si>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</si>
  <si>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</si>
  <si>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</si>
  <si>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</si>
  <si>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</si>
  <si>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</si>
  <si>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</si>
  <si>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</si>
  <si>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</si>
  <si>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</si>
  <si>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</si>
  <si>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</si>
  <si>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</si>
  <si>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</si>
  <si>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</si>
  <si>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</si>
  <si>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</si>
  <si>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</si>
  <si>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</si>
  <si>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</si>
  <si>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</si>
  <si>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</si>
  <si>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</si>
  <si>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</si>
  <si>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</si>
  <si>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</si>
  <si>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</si>
  <si>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</si>
  <si>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</si>
  <si>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</si>
  <si>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</si>
  <si>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</si>
  <si>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</si>
  <si>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</si>
  <si>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</si>
  <si>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</si>
  <si>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</si>
  <si>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</si>
  <si>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</si>
  <si>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</si>
  <si>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</si>
  <si>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</si>
  <si>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</si>
  <si>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</si>
  <si>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</si>
  <si>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</si>
  <si>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</si>
  <si>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</si>
  <si>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</si>
  <si>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</si>
  <si>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</si>
  <si>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</si>
  <si>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</si>
  <si>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</si>
  <si>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</si>
  <si>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</si>
  <si>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</si>
  <si>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</si>
  <si>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</si>
  <si>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</si>
  <si>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</si>
  <si>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</si>
  <si>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</si>
  <si>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</si>
  <si>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</si>
  <si>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</si>
  <si>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</si>
  <si>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</si>
  <si>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</si>
  <si>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</si>
  <si>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</si>
  <si>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</si>
  <si>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</si>
  <si>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</si>
  <si>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</si>
  <si>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</si>
  <si>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</si>
  <si>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</si>
  <si>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</si>
  <si>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</si>
  <si>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</si>
  <si>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</si>
  <si>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</si>
  <si>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</si>
  <si>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</si>
  <si>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</si>
  <si>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</si>
  <si>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</si>
  <si>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</si>
  <si>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</si>
  <si>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</si>
  <si>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</si>
  <si>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</si>
  <si>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</si>
  <si>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</si>
  <si>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</si>
  <si>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</si>
  <si>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</si>
  <si>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</si>
  <si>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</si>
  <si>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</si>
  <si>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</si>
  <si>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</si>
  <si>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</si>
  <si>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</si>
  <si>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</si>
  <si>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</si>
  <si>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</si>
  <si>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</si>
  <si>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</si>
  <si>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</si>
  <si>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</si>
  <si>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</si>
  <si>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</si>
  <si>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</si>
  <si>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</si>
  <si>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</si>
  <si>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</si>
  <si>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</si>
  <si>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</si>
  <si>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</si>
  <si>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</si>
  <si>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</si>
  <si>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</si>
  <si>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</si>
  <si>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</si>
  <si>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</si>
  <si>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</si>
  <si>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</si>
  <si>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</si>
  <si>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</si>
  <si>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</si>
  <si>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</si>
  <si>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</si>
  <si>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</si>
  <si>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</si>
  <si>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</si>
  <si>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</si>
  <si>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</si>
  <si>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</si>
  <si>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</si>
  <si>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</si>
  <si>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</si>
  <si>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</si>
  <si>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</si>
  <si>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</si>
  <si>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</si>
  <si>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</si>
  <si>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</si>
  <si>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</si>
  <si>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</si>
  <si>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</si>
  <si>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</si>
  <si>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</si>
  <si>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</si>
  <si>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</si>
  <si>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</si>
  <si>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</si>
  <si>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</si>
  <si>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</si>
  <si>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</si>
  <si>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</si>
  <si>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</si>
  <si>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</si>
  <si>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</si>
  <si>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</si>
  <si>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</si>
  <si>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</si>
  <si>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</si>
  <si>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</si>
  <si>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</si>
  <si>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</si>
  <si>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</si>
  <si>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</si>
  <si>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</si>
  <si>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</si>
  <si>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</si>
  <si>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</si>
  <si>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</si>
  <si>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</si>
  <si>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</si>
  <si>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</si>
  <si>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</si>
  <si>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</si>
  <si>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</si>
  <si>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</si>
  <si>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</si>
  <si>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</si>
  <si>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</si>
  <si>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</si>
  <si>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</si>
  <si>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</si>
  <si>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</si>
  <si>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</si>
  <si>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</si>
  <si>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</si>
  <si>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</si>
  <si>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</si>
  <si>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</si>
  <si>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</si>
  <si>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</si>
  <si>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</si>
  <si>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</si>
  <si>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</si>
  <si>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</si>
  <si>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</si>
  <si>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</si>
  <si>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</si>
  <si>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</si>
  <si>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</si>
  <si>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</si>
  <si>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</si>
  <si>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</si>
  <si>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</si>
  <si>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</si>
  <si>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</si>
  <si>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</si>
  <si>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</si>
  <si>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</si>
  <si>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</si>
  <si>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</si>
  <si>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</si>
  <si>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</si>
  <si>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</si>
  <si>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</si>
  <si>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</si>
  <si>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</si>
  <si>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</si>
  <si>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</si>
  <si>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</si>
  <si>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</si>
  <si>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</si>
  <si>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</si>
  <si>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</si>
  <si>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</si>
  <si>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</si>
  <si>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</si>
  <si>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</si>
  <si>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</si>
  <si>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</si>
  <si>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</si>
  <si>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</si>
  <si>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</si>
  <si>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</si>
  <si>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</si>
  <si>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</si>
  <si>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</si>
  <si>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</si>
  <si>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</si>
  <si>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</si>
  <si>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</si>
  <si>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</si>
  <si>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</si>
  <si>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</si>
  <si>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</si>
  <si>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</si>
  <si>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</si>
  <si>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</si>
  <si>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</si>
  <si>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</si>
  <si>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</si>
  <si>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</si>
  <si>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</si>
  <si>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</si>
  <si>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</si>
  <si>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</si>
  <si>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</si>
  <si>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</si>
  <si>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</si>
  <si>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</si>
  <si>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</si>
  <si>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</si>
  <si>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</si>
  <si>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</si>
  <si>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</si>
  <si>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</si>
  <si>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</si>
  <si>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</si>
  <si>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</si>
  <si>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</si>
  <si>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</si>
  <si>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</si>
  <si>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</si>
  <si>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</si>
  <si>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</si>
  <si>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</si>
  <si>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</si>
  <si>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</si>
  <si>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</si>
  <si>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</si>
  <si>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</si>
  <si>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</si>
  <si>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</si>
  <si>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</si>
  <si>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</si>
  <si>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</si>
  <si>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</si>
  <si>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</si>
  <si>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</si>
  <si>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</si>
  <si>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</si>
  <si>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</si>
  <si>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</si>
  <si>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</si>
  <si>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</si>
  <si>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</si>
  <si>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</si>
  <si>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</si>
  <si>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</si>
  <si>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</si>
  <si>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</si>
  <si>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</si>
  <si>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</si>
  <si>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</si>
  <si>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</si>
  <si>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</si>
  <si>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</si>
  <si>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</si>
  <si>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</si>
  <si>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</si>
  <si>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</si>
  <si>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</si>
  <si>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</si>
  <si>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</si>
  <si>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</si>
  <si>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</si>
  <si>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</si>
  <si>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</si>
  <si>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</si>
  <si>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</si>
  <si>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</si>
  <si>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</si>
  <si>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</si>
  <si>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</si>
  <si>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</si>
  <si>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</si>
  <si>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</si>
  <si>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</si>
  <si>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</si>
  <si>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</si>
  <si>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</si>
  <si>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</si>
  <si>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</si>
  <si>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</si>
  <si>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</si>
  <si>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</si>
  <si>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</si>
  <si>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</si>
  <si>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</si>
  <si>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</si>
  <si>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</si>
  <si>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</si>
  <si>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</si>
  <si>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</si>
  <si>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</si>
  <si>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</si>
  <si>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</si>
  <si>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</si>
  <si>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</si>
  <si>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</si>
  <si>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</si>
  <si>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</si>
  <si>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</si>
  <si>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</si>
  <si>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</si>
  <si>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</si>
  <si>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</si>
  <si>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</si>
  <si>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</si>
  <si>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</si>
  <si>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</si>
  <si>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</si>
  <si>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</si>
  <si>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</si>
  <si>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</si>
  <si>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</si>
  <si>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</si>
  <si>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</si>
  <si>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</si>
  <si>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</si>
  <si>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</si>
  <si>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</si>
  <si>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</si>
  <si>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</si>
  <si>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</si>
  <si>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</si>
  <si>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</si>
  <si>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</si>
  <si>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</si>
  <si>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</si>
  <si>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</si>
  <si>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</si>
  <si>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</si>
  <si>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</si>
  <si>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</si>
  <si>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</si>
  <si>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</si>
  <si>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</si>
  <si>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</si>
  <si>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</si>
  <si>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</si>
  <si>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</si>
  <si>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</si>
  <si>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</si>
  <si>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</si>
  <si>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</si>
  <si>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</si>
  <si>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</si>
  <si>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</si>
  <si>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</si>
  <si>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</si>
  <si>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</si>
  <si>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</si>
  <si>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</si>
  <si>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</si>
  <si>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</si>
  <si>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</si>
  <si>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</si>
  <si>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</si>
  <si>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</si>
  <si>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</si>
  <si>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</si>
  <si>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</si>
  <si>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</si>
  <si>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</si>
  <si>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</si>
  <si>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</si>
  <si>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</si>
  <si>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</si>
  <si>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</si>
  <si>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</si>
  <si>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</si>
  <si>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</si>
  <si>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</si>
  <si>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</si>
  <si>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</si>
  <si>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</si>
  <si>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</si>
  <si>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</si>
  <si>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</si>
  <si>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</si>
  <si>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</si>
  <si>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</si>
  <si>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</si>
  <si>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</si>
  <si>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</si>
  <si>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</si>
  <si>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</si>
  <si>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</si>
  <si>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</si>
  <si>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</si>
  <si>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</si>
  <si>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</si>
  <si>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</si>
  <si>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</si>
  <si>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</si>
  <si>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</si>
  <si>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</si>
  <si>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</si>
  <si>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</si>
  <si>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</si>
  <si>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</si>
  <si>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</si>
  <si>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</si>
  <si>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</si>
  <si>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</si>
  <si>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</si>
  <si>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</si>
  <si>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</si>
  <si>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</si>
  <si>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</si>
  <si>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</si>
  <si>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</si>
  <si>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</si>
  <si>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</si>
  <si>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</si>
  <si>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</si>
  <si>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</si>
  <si>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</si>
  <si>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</si>
  <si>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</si>
  <si>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</si>
  <si>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</si>
  <si>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</si>
  <si>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</si>
  <si>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</si>
  <si>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</si>
  <si>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</si>
  <si>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</si>
  <si>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</si>
  <si>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</si>
  <si>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</si>
  <si>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</si>
  <si>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</si>
  <si>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</si>
  <si>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</si>
  <si>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</si>
  <si>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</si>
  <si>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</si>
  <si>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</si>
  <si>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</si>
  <si>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</si>
  <si>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</si>
  <si>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</si>
  <si>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</si>
  <si>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</si>
  <si>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</si>
  <si>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</si>
  <si>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</si>
  <si>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</si>
  <si>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</si>
  <si>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</si>
  <si>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</si>
  <si>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</si>
  <si>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</si>
  <si>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</si>
  <si>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</si>
  <si>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</si>
  <si>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</si>
  <si>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</si>
  <si>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</si>
  <si>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</si>
  <si>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</si>
  <si>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</si>
  <si>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</si>
  <si>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</si>
  <si>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</si>
  <si>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</si>
  <si>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</si>
  <si>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</si>
  <si>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</si>
  <si>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</si>
  <si>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</si>
  <si>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</si>
  <si>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</si>
  <si>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</si>
  <si>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</si>
  <si>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</si>
  <si>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</si>
  <si>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</si>
  <si>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</si>
  <si>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</si>
  <si>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</si>
  <si>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</si>
  <si>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</si>
  <si>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</si>
  <si>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</si>
  <si>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</si>
  <si>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</si>
  <si>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</si>
  <si>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</si>
  <si>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</si>
  <si>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</si>
  <si>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</si>
  <si>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</si>
  <si>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</si>
  <si>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</si>
  <si>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</si>
  <si>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</si>
  <si>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</si>
  <si>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</si>
  <si>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</si>
  <si>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</si>
  <si>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</si>
  <si>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</si>
  <si>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</si>
  <si>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</si>
  <si>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</si>
  <si>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</si>
  <si>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</si>
  <si>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</si>
  <si>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</si>
  <si>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</si>
  <si>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</si>
  <si>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</si>
  <si>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</si>
  <si>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</si>
  <si>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</si>
  <si>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</si>
  <si>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</si>
  <si>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</si>
  <si>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</si>
  <si>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</si>
  <si>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</si>
  <si>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</si>
  <si>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</si>
  <si>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</si>
  <si>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</si>
  <si>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</si>
  <si>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</si>
  <si>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</si>
  <si>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</si>
  <si>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</si>
  <si>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</si>
  <si>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</si>
  <si>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</si>
  <si>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</si>
  <si>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</si>
  <si>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</si>
  <si>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</si>
  <si>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</si>
  <si>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</si>
  <si>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</si>
  <si>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</si>
  <si>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</si>
  <si>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</si>
  <si>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</si>
  <si>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</si>
  <si>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</si>
  <si>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</si>
  <si>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</si>
  <si>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</si>
  <si>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</si>
  <si>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</si>
  <si>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</si>
  <si>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</si>
  <si>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</si>
  <si>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</si>
  <si>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</si>
  <si>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</si>
  <si>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</si>
  <si>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</si>
  <si>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</si>
  <si>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</si>
  <si>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</si>
  <si>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</si>
  <si>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</si>
  <si>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</si>
  <si>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</si>
  <si>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</si>
  <si>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</si>
  <si>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</si>
  <si>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</si>
  <si>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</si>
  <si>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</si>
  <si>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</si>
  <si>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</si>
  <si>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</si>
  <si>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</si>
  <si>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</si>
  <si>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</si>
  <si>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</si>
  <si>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</si>
  <si>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</si>
  <si>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</si>
  <si>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</si>
  <si>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</si>
  <si>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</si>
  <si>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</si>
  <si>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</si>
  <si>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</si>
  <si>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</si>
  <si>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</si>
  <si>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</si>
  <si>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</si>
  <si>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</si>
  <si>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</si>
  <si>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</si>
  <si>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</si>
  <si>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</si>
  <si>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</si>
  <si>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</si>
  <si>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</si>
  <si>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</si>
  <si>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</si>
  <si>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</si>
  <si>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</si>
  <si>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</si>
  <si>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</si>
  <si>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</si>
  <si>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</si>
  <si>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</si>
  <si>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</si>
  <si>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</si>
  <si>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</si>
  <si>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</si>
  <si>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</si>
  <si>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</si>
  <si>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</si>
  <si>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</si>
  <si>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</si>
  <si>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</si>
  <si>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</si>
  <si>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</si>
  <si>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</si>
  <si>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</si>
  <si>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</si>
  <si>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</si>
  <si>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</si>
  <si>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</si>
  <si>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</si>
  <si>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</si>
  <si>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</si>
  <si>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</si>
  <si>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</si>
  <si>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</si>
  <si>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</si>
  <si>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</si>
  <si>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</si>
  <si>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</si>
  <si>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</si>
  <si>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</si>
  <si>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</si>
  <si>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</si>
  <si>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</si>
  <si>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</si>
  <si>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</si>
  <si>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</si>
  <si>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</si>
  <si>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</si>
  <si>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</si>
  <si>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</si>
  <si>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</si>
  <si>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</si>
  <si>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</si>
  <si>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</si>
  <si>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</si>
  <si>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</si>
  <si>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</si>
  <si>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</si>
  <si>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</si>
  <si>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</si>
  <si>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</si>
  <si>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</si>
  <si>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</si>
  <si>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</si>
  <si>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</si>
  <si>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</si>
  <si>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</si>
  <si>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</si>
  <si>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</si>
  <si>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</si>
  <si>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</si>
  <si>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</si>
  <si>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</si>
  <si>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</si>
  <si>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</si>
  <si>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</si>
  <si>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</si>
  <si>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</si>
  <si>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</si>
  <si>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</si>
  <si>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</si>
  <si>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</si>
  <si>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</si>
  <si>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</si>
  <si>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</si>
  <si>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</si>
  <si>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</si>
  <si>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</si>
  <si>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</si>
  <si>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</si>
  <si>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</si>
  <si>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</si>
  <si>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</si>
  <si>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</si>
  <si>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</si>
  <si>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</si>
  <si>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</si>
  <si>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</si>
  <si>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</si>
  <si>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</si>
  <si>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</si>
  <si>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</si>
  <si>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</si>
  <si>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</si>
  <si>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</si>
  <si>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</si>
  <si>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</si>
  <si>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</si>
  <si>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</si>
  <si>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</si>
  <si>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</si>
  <si>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</si>
  <si>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</si>
  <si>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</si>
  <si>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</si>
  <si>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</si>
  <si>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</si>
  <si>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</si>
  <si>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</si>
  <si>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</si>
  <si>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</si>
  <si>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</si>
  <si>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</si>
  <si>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</si>
  <si>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</si>
  <si>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</si>
  <si>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</si>
  <si>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</si>
  <si>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</si>
  <si>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</si>
  <si>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</si>
  <si>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</si>
  <si>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</si>
  <si>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</si>
  <si>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</si>
  <si>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</si>
  <si>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</si>
  <si>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</si>
  <si>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</si>
  <si>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</si>
  <si>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</si>
  <si>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</si>
  <si>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</si>
  <si>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</si>
  <si>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</si>
  <si>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</si>
  <si>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</si>
  <si>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</si>
  <si>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</si>
  <si>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</si>
  <si>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</si>
  <si>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</si>
  <si>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</si>
  <si>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</si>
  <si>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</si>
  <si>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</si>
  <si>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</si>
  <si>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</si>
  <si>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</si>
  <si>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</si>
  <si>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</si>
  <si>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</si>
  <si>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</si>
  <si>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</si>
  <si>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</si>
  <si>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</si>
  <si>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</si>
  <si>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</si>
  <si>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</si>
  <si>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</si>
  <si>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</si>
  <si>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</si>
  <si>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</si>
  <si>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</si>
  <si>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</si>
  <si>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</si>
  <si>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</si>
  <si>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</si>
  <si>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</si>
  <si>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</si>
  <si>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</si>
  <si>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</si>
  <si>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</si>
  <si>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</si>
  <si>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</si>
  <si>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</si>
  <si>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</si>
  <si>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</si>
  <si>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</si>
  <si>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</si>
  <si>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</si>
  <si>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</si>
  <si>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</si>
  <si>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</si>
  <si>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</si>
  <si>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</si>
  <si>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</si>
  <si>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</si>
  <si>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</si>
  <si>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</si>
  <si>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</si>
  <si>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</si>
  <si>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</si>
  <si>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</si>
  <si>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</si>
  <si>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</si>
  <si>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</si>
  <si>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</si>
  <si>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</si>
  <si>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</si>
  <si>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</si>
  <si>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</si>
  <si>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</si>
  <si>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</si>
  <si>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</si>
  <si>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</si>
  <si>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</si>
  <si>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</si>
  <si>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</si>
  <si>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</si>
  <si>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</si>
  <si>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</si>
  <si>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</si>
  <si>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</si>
  <si>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</si>
  <si>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</si>
  <si>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</si>
  <si>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</si>
  <si>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</si>
  <si>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</si>
  <si>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</si>
  <si>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</si>
  <si>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</si>
  <si>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</si>
  <si>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</si>
  <si>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</si>
  <si>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</si>
  <si>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</si>
  <si>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</si>
  <si>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</si>
  <si>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</si>
  <si>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</si>
  <si>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</si>
  <si>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</si>
  <si>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</si>
  <si>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</si>
  <si>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</si>
  <si>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</si>
  <si>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</si>
  <si>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</si>
  <si>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</si>
  <si>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</si>
  <si>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</si>
  <si>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</si>
  <si>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</si>
  <si>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</si>
  <si>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</si>
  <si>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</si>
  <si>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</si>
  <si>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</si>
  <si>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</si>
  <si>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</si>
  <si>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</si>
  <si>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</si>
  <si>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</si>
  <si>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</si>
  <si>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</si>
  <si>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</si>
  <si>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</si>
  <si>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</si>
  <si>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</si>
  <si>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</si>
  <si>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</si>
  <si>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</si>
  <si>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</si>
  <si>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</si>
  <si>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</si>
  <si>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</si>
  <si>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</si>
  <si>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</si>
  <si>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</si>
  <si>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</si>
  <si>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</si>
  <si>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</si>
  <si>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</si>
  <si>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</si>
  <si>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</si>
  <si>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</si>
  <si>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</si>
  <si>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</si>
  <si>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</si>
  <si>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</si>
  <si>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</si>
  <si>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</si>
  <si>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</si>
  <si>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</si>
  <si>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</si>
  <si>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</si>
  <si>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</si>
  <si>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</si>
  <si>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</si>
  <si>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</si>
  <si>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</si>
  <si>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</si>
  <si>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</si>
  <si>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</si>
  <si>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</si>
  <si>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</si>
  <si>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</si>
  <si>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</si>
  <si>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</si>
  <si>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</si>
  <si>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</si>
  <si>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</si>
  <si>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</si>
  <si>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</si>
  <si>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</si>
  <si>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</si>
  <si>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</si>
  <si>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</si>
  <si>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</si>
  <si>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</si>
  <si>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</si>
  <si>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</si>
  <si>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</si>
  <si>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</si>
  <si>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</si>
  <si>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</si>
  <si>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</si>
  <si>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</si>
  <si>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</si>
  <si>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</si>
  <si>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</si>
  <si>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</si>
  <si>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</si>
  <si>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</si>
  <si>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</si>
  <si>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</si>
  <si>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</si>
  <si>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</si>
  <si>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</si>
  <si>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</si>
  <si>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</si>
  <si>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</si>
  <si>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</si>
  <si>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</si>
  <si>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</si>
  <si>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</si>
  <si>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</si>
  <si>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</si>
  <si>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</si>
  <si>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</si>
  <si>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</si>
  <si>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</si>
  <si>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</si>
  <si>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</si>
  <si>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</si>
  <si>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</si>
  <si>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</si>
  <si>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</si>
  <si>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</si>
  <si>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</si>
  <si>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</si>
  <si>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</si>
  <si>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</si>
  <si>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</si>
  <si>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</si>
  <si>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</si>
  <si>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</si>
  <si>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</si>
  <si>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</si>
  <si>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</si>
  <si>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</si>
  <si>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</si>
  <si>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</si>
  <si>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</si>
  <si>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</si>
  <si>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</si>
  <si>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</si>
  <si>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</si>
  <si>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</si>
  <si>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</si>
  <si>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</si>
  <si>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</si>
  <si>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</si>
  <si>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</si>
  <si>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</si>
  <si>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</si>
  <si>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</si>
  <si>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</si>
  <si>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</si>
  <si>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</si>
  <si>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</si>
  <si>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</si>
  <si>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</si>
  <si>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</si>
  <si>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</si>
  <si>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</si>
  <si>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</si>
  <si>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</si>
  <si>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</si>
  <si>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</si>
  <si>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</si>
  <si>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</si>
  <si>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</si>
  <si>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</si>
  <si>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</si>
  <si>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</si>
  <si>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</si>
  <si>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</si>
  <si>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</si>
  <si>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</si>
  <si>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</si>
  <si>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</si>
  <si>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</si>
  <si>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</si>
  <si>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</si>
  <si>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</si>
  <si>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</si>
  <si>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</si>
  <si>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</si>
  <si>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</si>
  <si>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</si>
  <si>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</si>
  <si>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</si>
  <si>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</si>
  <si>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</si>
  <si>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</si>
  <si>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</si>
  <si>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</si>
  <si>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</si>
  <si>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</si>
  <si>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</si>
  <si>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</si>
  <si>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</si>
  <si>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</si>
  <si>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</si>
  <si>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</si>
  <si>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</si>
  <si>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</si>
  <si>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</si>
  <si>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</si>
  <si>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</si>
  <si>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</si>
  <si>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</si>
  <si>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</si>
  <si>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</si>
  <si>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</si>
  <si>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</si>
  <si>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</si>
  <si>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</si>
  <si>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</si>
  <si>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</si>
  <si>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</si>
  <si>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</si>
  <si>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</si>
  <si>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</si>
  <si>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</si>
  <si>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</si>
  <si>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</si>
  <si>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</si>
  <si>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</si>
  <si>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</si>
  <si>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</si>
  <si>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</si>
  <si>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</si>
  <si>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</si>
  <si>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</si>
  <si>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</si>
  <si>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</si>
  <si>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</si>
  <si>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</si>
  <si>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</si>
  <si>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</si>
  <si>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</si>
  <si>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</si>
  <si>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</si>
  <si>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</si>
  <si>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</si>
  <si>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</si>
  <si>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</si>
  <si>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</si>
  <si>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</si>
  <si>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</si>
  <si>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</si>
  <si>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</si>
  <si>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</si>
  <si>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</si>
  <si>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</si>
  <si>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</si>
  <si>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</si>
  <si>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</si>
  <si>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</si>
  <si>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</si>
  <si>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</si>
  <si>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</si>
  <si>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</si>
  <si>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</si>
  <si>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</si>
  <si>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</si>
  <si>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</si>
  <si>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</si>
  <si>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</si>
  <si>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</si>
  <si>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</si>
  <si>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</si>
  <si>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</si>
  <si>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</si>
  <si>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</si>
  <si>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</si>
  <si>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</si>
  <si>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</si>
  <si>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</si>
  <si>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</si>
  <si>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</si>
  <si>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</si>
  <si>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</si>
  <si>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</si>
  <si>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</si>
  <si>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</si>
  <si>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</si>
  <si>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</si>
  <si>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</si>
  <si>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</si>
  <si>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</si>
  <si>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</si>
  <si>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</si>
  <si>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</si>
  <si>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</si>
  <si>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</si>
  <si>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</si>
  <si>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</si>
  <si>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</si>
  <si>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</si>
  <si>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</si>
  <si>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</si>
  <si>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</si>
  <si>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</si>
  <si>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</si>
  <si>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</si>
  <si>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</si>
  <si>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</si>
  <si>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</si>
  <si>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</si>
  <si>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</si>
  <si>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</si>
  <si>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</si>
  <si>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</si>
  <si>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</si>
  <si>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</si>
  <si>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</si>
  <si>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</si>
  <si>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</si>
  <si>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</si>
  <si>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</si>
  <si>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</si>
  <si>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</si>
  <si>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</si>
  <si>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</si>
  <si>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</si>
  <si>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</si>
  <si>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</si>
  <si>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</si>
  <si>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</si>
  <si>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</si>
  <si>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</si>
  <si>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</si>
  <si>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</si>
  <si>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</si>
  <si>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</si>
  <si>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</si>
  <si>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</si>
  <si>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</si>
  <si>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</si>
  <si>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</si>
  <si>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</si>
  <si>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</si>
  <si>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</si>
  <si>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</si>
  <si>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</si>
  <si>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</si>
  <si>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</si>
  <si>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</si>
  <si>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</si>
  <si>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</si>
  <si>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</si>
  <si>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</si>
  <si>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</si>
  <si>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</si>
  <si>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</si>
  <si>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</si>
  <si>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</si>
  <si>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</si>
  <si>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</si>
  <si>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</si>
  <si>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</si>
  <si>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</si>
  <si>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</si>
  <si>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</si>
  <si>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</si>
  <si>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</si>
  <si>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</si>
  <si>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</si>
  <si>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</si>
  <si>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</si>
  <si>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</si>
  <si>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</si>
  <si>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</si>
  <si>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</si>
  <si>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</si>
  <si>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</si>
  <si>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</si>
  <si>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</si>
  <si>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</si>
  <si>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</si>
  <si>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</si>
  <si>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</si>
  <si>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</si>
  <si>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</si>
  <si>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</si>
  <si>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</si>
  <si>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</si>
  <si>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</si>
  <si>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</si>
  <si>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</si>
  <si>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</si>
  <si>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</si>
  <si>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</si>
  <si>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</si>
  <si>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</si>
  <si>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</si>
  <si>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</si>
  <si>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</si>
  <si>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</si>
  <si>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</si>
  <si>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</si>
  <si>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</si>
  <si>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</si>
  <si>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</si>
  <si>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</si>
  <si>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</si>
  <si>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</si>
  <si>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</si>
  <si>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</si>
  <si>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</si>
  <si>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</si>
  <si>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</si>
  <si>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</si>
  <si>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</si>
  <si>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</si>
  <si>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</si>
  <si>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</si>
  <si>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</si>
  <si>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</si>
  <si>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</si>
  <si>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</si>
  <si>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</si>
  <si>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</si>
  <si>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</si>
  <si>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</si>
  <si>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</si>
  <si>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</si>
  <si>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</si>
  <si>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</si>
  <si>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</si>
  <si>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</si>
  <si>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</si>
  <si>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</si>
  <si>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</si>
  <si>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</si>
  <si>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</si>
  <si>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</si>
  <si>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</si>
  <si>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</si>
  <si>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</si>
  <si>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</si>
  <si>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</si>
  <si>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</si>
  <si>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</si>
  <si>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</si>
  <si>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</si>
  <si>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</si>
  <si>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</si>
  <si>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</si>
  <si>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</si>
  <si>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</si>
  <si>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</si>
  <si>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</si>
  <si>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</si>
  <si>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</si>
  <si>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</si>
  <si>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</si>
  <si>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</si>
  <si>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</si>
  <si>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</si>
  <si>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</si>
  <si>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</si>
  <si>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</si>
  <si>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</si>
  <si>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</si>
  <si>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</si>
  <si>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</si>
  <si>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</si>
  <si>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</si>
  <si>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</si>
  <si>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</si>
  <si>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</si>
  <si>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</si>
  <si>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</si>
  <si>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</si>
  <si>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</si>
  <si>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</si>
  <si>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</si>
  <si>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</si>
  <si>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</si>
  <si>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</si>
  <si>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</si>
  <si>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</si>
  <si>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</si>
  <si>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</si>
  <si>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</si>
  <si>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</si>
  <si>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</si>
  <si>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</si>
  <si>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</si>
  <si>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</si>
  <si>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</si>
  <si>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</si>
  <si>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</si>
  <si>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</si>
  <si>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</si>
  <si>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</si>
  <si>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</si>
  <si>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</si>
  <si>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</si>
  <si>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</si>
  <si>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</si>
  <si>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</si>
  <si>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</si>
  <si>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</si>
  <si>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</si>
  <si>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</si>
  <si>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</si>
  <si>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</si>
  <si>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</si>
  <si>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</si>
  <si>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</si>
  <si>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</si>
  <si>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</si>
  <si>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</si>
  <si>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</si>
  <si>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</si>
  <si>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</si>
  <si>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</si>
  <si>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</si>
  <si>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</si>
  <si>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</si>
  <si>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</si>
  <si>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</si>
  <si>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</si>
  <si>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</si>
  <si>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</si>
  <si>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</si>
  <si>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</si>
  <si>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</si>
  <si>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</si>
  <si>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</si>
  <si>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</si>
  <si>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</si>
  <si>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</si>
  <si>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</si>
  <si>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</si>
  <si>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</si>
  <si>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</si>
  <si>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</si>
  <si>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</si>
  <si>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</si>
  <si>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</si>
  <si>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</si>
  <si>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</si>
  <si>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</si>
  <si>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</si>
  <si>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</si>
  <si>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</si>
  <si>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</si>
  <si>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</si>
  <si>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</si>
  <si>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</si>
  <si>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</si>
  <si>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</si>
  <si>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</si>
  <si>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</si>
  <si>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</si>
  <si>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</si>
  <si>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</si>
  <si>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</si>
  <si>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</si>
  <si>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</si>
  <si>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</si>
  <si>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</si>
  <si>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</si>
  <si>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</si>
  <si>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</si>
  <si>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</si>
  <si>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</si>
  <si>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</si>
  <si>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</si>
  <si>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</si>
  <si>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</si>
  <si>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</si>
  <si>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</si>
  <si>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</si>
  <si>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</si>
  <si>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</si>
  <si>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</si>
  <si>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</si>
  <si>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</si>
  <si>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</si>
  <si>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</si>
  <si>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</si>
  <si>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</si>
  <si>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</si>
  <si>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</si>
  <si>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</si>
  <si>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</si>
  <si>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</si>
  <si>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</si>
  <si>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</si>
  <si>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</si>
  <si>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</si>
  <si>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</si>
  <si>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</si>
  <si>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</si>
  <si>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</si>
  <si>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</si>
  <si>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</si>
  <si>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</si>
  <si>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</si>
  <si>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</si>
  <si>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</si>
  <si>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</si>
  <si>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</si>
  <si>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</si>
  <si>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</si>
  <si>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</si>
  <si>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</si>
  <si>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</si>
  <si>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</si>
  <si>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</si>
  <si>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</si>
  <si>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</si>
  <si>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</si>
  <si>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</si>
  <si>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</si>
  <si>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</si>
  <si>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</si>
  <si>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</si>
  <si>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</si>
  <si>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</si>
  <si>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</si>
  <si>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</si>
  <si>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</si>
  <si>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</si>
  <si>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</si>
  <si>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</si>
  <si>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</si>
  <si>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</si>
  <si>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</si>
  <si>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</si>
  <si>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</si>
  <si>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</si>
  <si>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</si>
  <si>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</si>
  <si>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</si>
  <si>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</si>
  <si>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</si>
  <si>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</si>
  <si>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</si>
  <si>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</si>
  <si>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</si>
  <si>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</si>
  <si>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</si>
  <si>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</si>
  <si>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</si>
  <si>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</si>
  <si>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</si>
  <si>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</si>
  <si>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</si>
  <si>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</si>
  <si>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</si>
  <si>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</si>
  <si>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</si>
  <si>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</si>
  <si>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</si>
  <si>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</si>
  <si>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</si>
  <si>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</si>
  <si>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</si>
  <si>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</si>
  <si>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</si>
  <si>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</si>
  <si>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</si>
  <si>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</si>
  <si>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</si>
  <si>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</si>
  <si>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</si>
  <si>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</si>
  <si>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</si>
  <si>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</si>
  <si>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</si>
  <si>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</si>
  <si>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</si>
  <si>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</si>
  <si>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</si>
  <si>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</si>
  <si>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</si>
  <si>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</si>
  <si>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</si>
  <si>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</si>
  <si>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</si>
  <si>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</si>
  <si>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</si>
  <si>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</si>
  <si>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</si>
  <si>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</si>
  <si>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</si>
  <si>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</si>
  <si>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</si>
  <si>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</si>
  <si>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</si>
  <si>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</si>
  <si>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</si>
  <si>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</si>
  <si>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</si>
  <si>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</si>
  <si>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</si>
  <si>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</si>
  <si>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</si>
  <si>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</si>
  <si>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</si>
  <si>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</si>
  <si>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</si>
  <si>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</si>
  <si>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</si>
  <si>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</si>
  <si>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</si>
  <si>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</si>
  <si>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</si>
  <si>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</si>
  <si>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</si>
  <si>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</si>
  <si>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</si>
  <si>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</si>
  <si>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</si>
  <si>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</si>
  <si>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</si>
  <si>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</si>
  <si>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</si>
  <si>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</si>
  <si>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</si>
  <si>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</si>
  <si>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</si>
  <si>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</si>
  <si>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</si>
  <si>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</si>
  <si>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</si>
  <si>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</si>
  <si>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</si>
  <si>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</si>
  <si>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</si>
  <si>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</si>
  <si>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</si>
  <si>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</si>
  <si>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</si>
  <si>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</si>
  <si>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</si>
  <si>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</si>
  <si>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</si>
  <si>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</si>
  <si>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</si>
  <si>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</si>
  <si>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</si>
  <si>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</si>
  <si>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</si>
  <si>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</si>
  <si>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</si>
  <si>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</si>
  <si>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</si>
  <si>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</si>
  <si>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</si>
  <si>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</si>
  <si>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</si>
  <si>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</si>
  <si>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</si>
  <si>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</si>
  <si>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</si>
  <si>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</si>
  <si>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</si>
  <si>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</si>
  <si>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</si>
  <si>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</si>
  <si>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</si>
  <si>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</si>
  <si>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</si>
  <si>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</si>
  <si>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</si>
  <si>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</si>
  <si>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</si>
  <si>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</si>
  <si>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</si>
  <si>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</si>
  <si>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</si>
  <si>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</si>
  <si>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</si>
  <si>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</si>
  <si>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</si>
  <si>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</si>
  <si>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</si>
  <si>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</si>
  <si>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</si>
  <si>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</si>
  <si>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</si>
  <si>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</si>
  <si>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</si>
  <si>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</si>
  <si>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</si>
  <si>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</si>
  <si>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</si>
  <si>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</si>
  <si>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</si>
  <si>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</si>
  <si>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</si>
  <si>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</si>
  <si>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</si>
  <si>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</si>
  <si>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</si>
  <si>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</si>
  <si>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</si>
  <si>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</si>
  <si>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</si>
  <si>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</si>
  <si>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</si>
  <si>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</si>
  <si>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</si>
  <si>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</si>
  <si>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</si>
  <si>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</si>
  <si>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</si>
  <si>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</si>
  <si>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</si>
  <si>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</si>
  <si>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</si>
  <si>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</si>
  <si>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</si>
  <si>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</si>
  <si>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</si>
  <si>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</si>
  <si>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</si>
  <si>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</si>
  <si>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</si>
  <si>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</si>
  <si>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</si>
  <si>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</si>
  <si>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</si>
  <si>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</si>
  <si>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</si>
  <si>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</si>
  <si>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</si>
  <si>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</si>
  <si>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</si>
  <si>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</si>
  <si>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</si>
  <si>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</si>
  <si>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</si>
  <si>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</si>
  <si>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</si>
  <si>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</si>
  <si>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</si>
  <si>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</si>
  <si>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</si>
  <si>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</si>
  <si>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</si>
  <si>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</si>
  <si>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</si>
  <si>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</si>
  <si>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</si>
  <si>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</si>
  <si>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</si>
  <si>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</si>
  <si>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</si>
  <si>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</si>
  <si>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</si>
  <si>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</si>
  <si>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</si>
  <si>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</si>
  <si>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</si>
  <si>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</si>
  <si>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</si>
  <si>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</si>
  <si>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</si>
  <si>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</si>
  <si>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</si>
  <si>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</si>
  <si>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</si>
  <si>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</si>
  <si>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</si>
  <si>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</si>
  <si>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</si>
  <si>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</si>
  <si>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</si>
  <si>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</si>
  <si>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</si>
  <si>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</si>
  <si>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</si>
  <si>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</si>
  <si>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</si>
  <si>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</si>
  <si>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</si>
  <si>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</si>
  <si>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</si>
  <si>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</si>
  <si>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</si>
  <si>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</si>
  <si>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</si>
  <si>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</si>
  <si>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</si>
  <si>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</si>
  <si>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</si>
  <si>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</si>
  <si>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</si>
  <si>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</si>
  <si>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</si>
  <si>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</si>
  <si>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</si>
  <si>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</si>
  <si>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</si>
  <si>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</si>
  <si>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</si>
  <si>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</si>
  <si>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</si>
  <si>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</si>
  <si>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</si>
  <si>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</si>
  <si>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</si>
  <si>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</si>
  <si>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</si>
  <si>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</si>
  <si>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</si>
  <si>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</si>
  <si>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</si>
  <si>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</si>
  <si>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</si>
  <si>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</si>
  <si>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</si>
  <si>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</si>
  <si>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</si>
  <si>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</si>
  <si>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</si>
  <si>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</si>
  <si>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</si>
  <si>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</si>
  <si>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</si>
  <si>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</si>
  <si>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</si>
  <si>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</si>
  <si>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</si>
  <si>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</si>
  <si>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</si>
  <si>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</si>
  <si>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</si>
  <si>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</si>
  <si>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</si>
  <si>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</si>
  <si>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</si>
  <si>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</si>
  <si>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</si>
  <si>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</si>
  <si>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</si>
  <si>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</si>
  <si>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</si>
  <si>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</si>
  <si>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</si>
  <si>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</si>
  <si>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</si>
  <si>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</si>
  <si>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</si>
  <si>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</si>
  <si>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</si>
  <si>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</si>
  <si>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</si>
  <si>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</si>
  <si>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</si>
  <si>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</si>
  <si>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</si>
  <si>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</si>
  <si>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</si>
  <si>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</si>
  <si>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</si>
  <si>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</si>
  <si>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</si>
  <si>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</si>
  <si>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</si>
  <si>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</si>
  <si>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</si>
  <si>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</si>
  <si>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</si>
  <si>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</si>
  <si>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</si>
  <si>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</si>
  <si>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</si>
  <si>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</si>
  <si>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</si>
  <si>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</si>
  <si>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</si>
  <si>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</si>
  <si>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</si>
  <si>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</si>
  <si>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</si>
  <si>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</si>
  <si>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</si>
  <si>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</si>
  <si>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</si>
  <si>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</si>
  <si>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</si>
  <si>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</si>
  <si>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</si>
  <si>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</si>
  <si>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</si>
  <si>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</si>
  <si>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</si>
  <si>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</si>
  <si>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</si>
  <si>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</si>
  <si>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</si>
  <si>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</si>
  <si>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</si>
  <si>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</si>
  <si>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</si>
  <si>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</si>
  <si>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</si>
  <si>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</si>
  <si>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</si>
  <si>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</si>
  <si>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</si>
  <si>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</si>
  <si>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</si>
  <si>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</si>
  <si>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</si>
  <si>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</si>
  <si>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</si>
  <si>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</si>
  <si>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</si>
  <si>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</si>
  <si>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</si>
  <si>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</si>
  <si>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</si>
  <si>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</si>
  <si>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</si>
  <si>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</si>
  <si>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</si>
  <si>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</si>
  <si>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</si>
  <si>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</si>
  <si>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</si>
  <si>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</si>
  <si>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</si>
  <si>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</si>
  <si>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</si>
  <si>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</si>
  <si>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</si>
  <si>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</si>
  <si>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</si>
  <si>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</si>
  <si>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</si>
  <si>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</si>
  <si>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</si>
  <si>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</si>
  <si>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</si>
  <si>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</si>
  <si>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</si>
  <si>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</si>
  <si>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</si>
  <si>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</si>
  <si>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</si>
  <si>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</si>
  <si>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</si>
  <si>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</si>
  <si>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</si>
  <si>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</si>
  <si>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</si>
  <si>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</si>
  <si>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</si>
  <si>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</si>
  <si>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</si>
  <si>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</si>
  <si>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</si>
  <si>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</si>
  <si>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</si>
  <si>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</si>
  <si>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</si>
  <si>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</si>
  <si>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</si>
  <si>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</si>
  <si>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</si>
  <si>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</si>
  <si>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</si>
  <si>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</si>
  <si>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</si>
  <si>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</si>
  <si>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</si>
  <si>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</si>
  <si>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</si>
  <si>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</si>
  <si>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</si>
  <si>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</si>
  <si>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</si>
  <si>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</si>
  <si>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</si>
  <si>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</si>
  <si>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</si>
  <si>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</si>
  <si>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</si>
  <si>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</si>
  <si>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</si>
  <si>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</si>
  <si>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</si>
  <si>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</si>
  <si>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</si>
  <si>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</si>
  <si>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</si>
  <si>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</si>
  <si>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</si>
  <si>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</si>
  <si>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</si>
  <si>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</si>
  <si>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</si>
  <si>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</si>
  <si>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</si>
  <si>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</si>
  <si>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</si>
  <si>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</si>
  <si>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</si>
  <si>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</si>
  <si>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</si>
  <si>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</si>
  <si>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</si>
  <si>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</si>
  <si>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</si>
  <si>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</si>
  <si>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</si>
  <si>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</si>
  <si>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</si>
  <si>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</si>
  <si>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</si>
  <si>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</si>
  <si>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</si>
  <si>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</si>
  <si>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</si>
  <si>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</si>
  <si>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</si>
  <si>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</si>
  <si>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</si>
  <si>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</si>
  <si>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</si>
  <si>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</si>
  <si>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</si>
  <si>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</si>
  <si>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</si>
  <si>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</si>
  <si>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</si>
  <si>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</si>
  <si>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</si>
  <si>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</si>
  <si>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</si>
  <si>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</si>
  <si>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</si>
  <si>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</si>
  <si>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</si>
  <si>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</si>
  <si>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</si>
  <si>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</si>
  <si>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</si>
  <si>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</si>
  <si>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</si>
  <si>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</si>
  <si>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</si>
  <si>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</si>
  <si>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</si>
  <si>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</si>
  <si>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</si>
  <si>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</si>
  <si>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</si>
  <si>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</si>
  <si>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</si>
  <si>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</si>
  <si>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</si>
  <si>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</si>
  <si>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</si>
  <si>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</si>
  <si>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</si>
  <si>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</si>
  <si>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</si>
  <si>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</si>
  <si>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</si>
  <si>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</si>
  <si>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</si>
  <si>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</si>
  <si>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</si>
  <si>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</si>
  <si>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</si>
  <si>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</si>
  <si>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</si>
  <si>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</si>
  <si>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</si>
  <si>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</si>
  <si>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</si>
  <si>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</si>
  <si>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</si>
  <si>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</si>
  <si>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</si>
  <si>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</si>
  <si>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</si>
  <si>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</si>
  <si>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</si>
  <si>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</si>
  <si>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</si>
  <si>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</si>
  <si>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</si>
  <si>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</si>
  <si>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</si>
  <si>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</si>
  <si>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</si>
  <si>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</si>
  <si>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</si>
  <si>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</si>
  <si>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</si>
  <si>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</si>
  <si>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</si>
  <si>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</si>
  <si>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</si>
  <si>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</si>
  <si>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</si>
  <si>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</si>
  <si>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</si>
  <si>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</si>
  <si>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</si>
  <si>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</si>
  <si>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</si>
  <si>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</si>
  <si>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</si>
  <si>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</si>
  <si>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</si>
  <si>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</si>
  <si>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</si>
  <si>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</si>
  <si>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</si>
  <si>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</si>
  <si>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</si>
  <si>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</si>
  <si>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</si>
  <si>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</si>
  <si>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</si>
  <si>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</si>
  <si>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</si>
  <si>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</si>
  <si>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</si>
  <si>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</si>
  <si>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</si>
  <si>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</si>
  <si>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</si>
  <si>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</si>
  <si>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</si>
  <si>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</si>
  <si>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</si>
  <si>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</si>
  <si>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</si>
  <si>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</si>
  <si>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</si>
  <si>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</si>
  <si>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</si>
  <si>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</si>
  <si>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</si>
  <si>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</si>
  <si>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</si>
  <si>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</si>
  <si>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</si>
  <si>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</si>
  <si>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</si>
  <si>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</si>
  <si>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</si>
  <si>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</si>
  <si>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</si>
  <si>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</si>
  <si>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</si>
  <si>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</si>
  <si>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</si>
  <si>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</si>
  <si>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</si>
  <si>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</si>
  <si>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</si>
  <si>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</si>
  <si>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</si>
  <si>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</si>
  <si>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</si>
  <si>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</si>
  <si>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</si>
  <si>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</si>
  <si>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</si>
  <si>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</si>
  <si>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</si>
  <si>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</si>
  <si>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</si>
  <si>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</si>
  <si>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</si>
  <si>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</si>
  <si>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</si>
  <si>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</si>
  <si>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</si>
  <si>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</si>
  <si>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</si>
  <si>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</si>
  <si>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</si>
  <si>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</si>
  <si>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</si>
  <si>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</si>
  <si>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</si>
  <si>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</si>
  <si>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</si>
  <si>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</si>
  <si>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</si>
  <si>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</si>
  <si>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</si>
  <si>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</si>
  <si>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</si>
  <si>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</si>
  <si>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</si>
  <si>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</si>
  <si>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</si>
  <si>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</si>
  <si>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</si>
  <si>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</si>
  <si>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</si>
  <si>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</si>
  <si>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</si>
  <si>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</si>
  <si>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</si>
  <si>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</si>
  <si>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</si>
  <si>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</si>
  <si>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</si>
  <si>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</si>
  <si>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</si>
  <si>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</si>
  <si>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</si>
  <si>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</si>
  <si>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</si>
  <si>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</si>
  <si>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</si>
  <si>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</si>
  <si>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</si>
  <si>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</si>
  <si>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</si>
  <si>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</si>
  <si>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</si>
  <si>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</si>
  <si>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</si>
  <si>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</si>
  <si>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</si>
  <si>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</si>
  <si>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</si>
  <si>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</si>
  <si>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</si>
  <si>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</si>
  <si>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</si>
  <si>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</si>
  <si>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</si>
  <si>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</si>
  <si>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</si>
  <si>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</si>
  <si>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</si>
  <si>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</si>
  <si>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</si>
  <si>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</si>
  <si>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</si>
  <si>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</si>
  <si>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</si>
  <si>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</si>
  <si>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</si>
  <si>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</si>
  <si>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</si>
  <si>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</si>
  <si>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</si>
  <si>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</si>
  <si>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</si>
  <si>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</si>
  <si>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</si>
  <si>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</si>
  <si>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</si>
  <si>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</si>
  <si>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</si>
  <si>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</si>
  <si>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</si>
  <si>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</si>
  <si>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</si>
  <si>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</si>
  <si>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</si>
  <si>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</si>
  <si>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</si>
  <si>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</si>
  <si>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</si>
  <si>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</si>
  <si>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</si>
  <si>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</si>
  <si>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</si>
  <si>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</si>
  <si>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</si>
  <si>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</si>
  <si>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</si>
  <si>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</si>
  <si>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</si>
  <si>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</si>
  <si>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</si>
  <si>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</si>
  <si>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</si>
  <si>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</si>
  <si>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</si>
  <si>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</si>
  <si>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</si>
  <si>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</si>
  <si>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</si>
  <si>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</si>
  <si>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</si>
  <si>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</si>
  <si>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</si>
  <si>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</si>
  <si>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</si>
  <si>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</si>
  <si>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</si>
  <si>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</si>
  <si>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</si>
  <si>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</si>
  <si>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</si>
  <si>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</si>
  <si>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</si>
  <si>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</si>
  <si>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</si>
  <si>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</si>
  <si>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</si>
  <si>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</si>
  <si>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</si>
  <si>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</si>
  <si>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</si>
  <si>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</si>
  <si>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</si>
  <si>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</si>
  <si>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</si>
  <si>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</si>
  <si>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</si>
  <si>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</si>
  <si>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</si>
  <si>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</si>
  <si>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</si>
  <si>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</si>
  <si>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</si>
  <si>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</si>
  <si>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</si>
  <si>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</si>
  <si>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</si>
  <si>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</si>
  <si>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</si>
  <si>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</si>
  <si>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</si>
  <si>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</si>
  <si>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</si>
  <si>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</si>
  <si>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</si>
  <si>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</si>
  <si>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</si>
  <si>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</si>
  <si>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</si>
  <si>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</si>
  <si>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</si>
  <si>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</si>
  <si>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</si>
  <si>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</si>
  <si>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</si>
  <si>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</si>
  <si>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</si>
  <si>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</si>
  <si>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</si>
  <si>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</si>
  <si>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</si>
  <si>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</si>
  <si>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</si>
  <si>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</si>
  <si>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</si>
  <si>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</si>
  <si>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</si>
  <si>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</si>
  <si>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</si>
  <si>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</si>
  <si>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</si>
  <si>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</si>
  <si>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</si>
  <si>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</si>
  <si>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</si>
  <si>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</si>
  <si>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</si>
  <si>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</si>
  <si>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</si>
  <si>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</si>
  <si>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</si>
  <si>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</si>
  <si>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</si>
  <si>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</si>
  <si>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</si>
  <si>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</si>
  <si>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</si>
  <si>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</si>
  <si>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</si>
  <si>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</si>
  <si>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</si>
  <si>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</si>
  <si>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</si>
  <si>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</si>
  <si>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</si>
  <si>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</si>
  <si>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</si>
  <si>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</si>
  <si>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</si>
  <si>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</si>
  <si>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</si>
  <si>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</si>
  <si>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</si>
  <si>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</si>
  <si>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</si>
  <si>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</si>
  <si>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</si>
  <si>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</si>
  <si>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</si>
  <si>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</si>
  <si>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</si>
  <si>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</si>
  <si>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</si>
  <si>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</si>
  <si>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</si>
  <si>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</si>
  <si>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</si>
  <si>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</si>
  <si>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</si>
  <si>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</si>
  <si>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</si>
  <si>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</si>
  <si>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</si>
  <si>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</si>
  <si>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</si>
  <si>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</si>
  <si>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</si>
  <si>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</si>
  <si>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</si>
  <si>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</si>
  <si>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</si>
  <si>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</si>
  <si>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</si>
  <si>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</si>
  <si>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</si>
  <si>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</si>
  <si>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</si>
  <si>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</si>
  <si>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</si>
  <si>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</si>
  <si>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</si>
  <si>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</si>
  <si>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</si>
  <si>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</si>
  <si>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</si>
  <si>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</si>
  <si>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</si>
  <si>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</si>
  <si>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</si>
  <si>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</si>
  <si>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</si>
  <si>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</si>
  <si>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</si>
  <si>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</si>
  <si>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</si>
  <si>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</si>
  <si>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</si>
  <si>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</si>
  <si>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</si>
  <si>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</si>
  <si>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</si>
  <si>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</si>
  <si>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</si>
  <si>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</si>
  <si>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</si>
  <si>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</si>
  <si>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</si>
  <si>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</si>
  <si>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</si>
  <si>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</si>
  <si>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</si>
  <si>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</si>
  <si>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</si>
  <si>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</si>
  <si>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</si>
  <si>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</si>
  <si>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</si>
  <si>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</si>
  <si>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</si>
  <si>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</si>
  <si>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</si>
  <si>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</si>
  <si>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</si>
  <si>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</si>
  <si>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</si>
  <si>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</si>
  <si>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</si>
  <si>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</si>
  <si>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</si>
  <si>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</si>
  <si>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</si>
  <si>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</si>
  <si>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</si>
  <si>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</si>
  <si>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</si>
  <si>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</si>
  <si>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</si>
  <si>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</si>
  <si>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</si>
  <si>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</si>
  <si>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</si>
  <si>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</si>
  <si>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</si>
  <si>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</si>
  <si>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</si>
  <si>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</si>
  <si>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</si>
  <si>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</si>
  <si>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</si>
  <si>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</si>
  <si>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</si>
  <si>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</si>
  <si>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</si>
  <si>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</si>
  <si>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</si>
  <si>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</si>
  <si>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</si>
  <si>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</si>
  <si>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</si>
  <si>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</si>
  <si>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</si>
  <si>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</si>
  <si>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</si>
  <si>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</si>
  <si>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</si>
  <si>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</si>
  <si>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</si>
  <si>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</si>
  <si>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</si>
  <si>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</si>
  <si>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</si>
  <si>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</si>
  <si>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</si>
  <si>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</si>
  <si>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</si>
  <si>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</si>
  <si>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</si>
  <si>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</si>
  <si>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</si>
  <si>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</si>
  <si>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</si>
  <si>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</si>
  <si>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</si>
  <si>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</si>
  <si>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</si>
  <si>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</si>
  <si>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</si>
  <si>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</si>
  <si>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</si>
  <si>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</si>
  <si>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</si>
  <si>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</si>
  <si>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</si>
  <si>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</si>
  <si>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</si>
  <si>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</si>
  <si>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</si>
  <si>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</si>
  <si>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</si>
  <si>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</si>
  <si>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</si>
  <si>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</si>
  <si>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</si>
  <si>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</si>
  <si>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</si>
  <si>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</si>
  <si>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</si>
  <si>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</si>
  <si>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</si>
  <si>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</si>
  <si>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</si>
  <si>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</si>
  <si>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</si>
  <si>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</si>
  <si>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</si>
  <si>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</si>
  <si>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</si>
  <si>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</si>
  <si>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</si>
  <si>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</si>
  <si>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</si>
  <si>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</si>
  <si>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</si>
  <si>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</si>
  <si>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</si>
  <si>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</si>
  <si>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</si>
  <si>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</si>
  <si>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</si>
  <si>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</si>
  <si>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</si>
  <si>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</si>
  <si>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</si>
  <si>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</si>
  <si>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</si>
  <si>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</si>
  <si>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</si>
  <si>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</si>
  <si>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</si>
  <si>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</si>
  <si>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</si>
  <si>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</si>
  <si>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</si>
  <si>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</si>
  <si>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</si>
  <si>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</si>
  <si>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</si>
  <si>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</si>
  <si>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</si>
  <si>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</si>
  <si>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</si>
  <si>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</si>
  <si>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</si>
  <si>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</si>
  <si>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</si>
  <si>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</si>
  <si>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</si>
  <si>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</si>
  <si>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</si>
  <si>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</si>
  <si>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</si>
  <si>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</si>
  <si>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</si>
  <si>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</si>
  <si>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</si>
  <si>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</si>
  <si>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</si>
  <si>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</si>
  <si>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</si>
  <si>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</si>
  <si>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</si>
  <si>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</si>
  <si>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</si>
  <si>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</si>
  <si>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</si>
  <si>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</si>
  <si>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</si>
  <si>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</si>
  <si>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</si>
  <si>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</si>
  <si>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</si>
  <si>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</si>
  <si>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</si>
  <si>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</si>
  <si>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</si>
  <si>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</si>
  <si>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</si>
  <si>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</si>
  <si>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</si>
  <si>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</si>
  <si>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</si>
  <si>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</si>
  <si>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</si>
  <si>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</si>
  <si>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</si>
  <si>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</si>
  <si>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</si>
  <si>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</si>
  <si>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</si>
  <si>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</si>
  <si>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</si>
  <si>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</si>
  <si>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</si>
  <si>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</si>
  <si>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</si>
  <si>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</si>
  <si>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</si>
  <si>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</si>
  <si>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</si>
  <si>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</si>
  <si>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</si>
  <si>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</si>
  <si>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</si>
  <si>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</si>
  <si>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</si>
  <si>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</si>
  <si>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</si>
  <si>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</si>
  <si>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</si>
  <si>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</si>
  <si>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</si>
  <si>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</si>
  <si>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</si>
  <si>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</si>
  <si>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</si>
  <si>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</si>
  <si>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</si>
  <si>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</si>
  <si>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</si>
  <si>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</si>
  <si>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</si>
  <si>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</si>
  <si>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</si>
  <si>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</si>
  <si>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</si>
  <si>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</si>
  <si>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</si>
  <si>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</si>
  <si>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</si>
  <si>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</si>
  <si>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</si>
  <si>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</si>
  <si>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</si>
  <si>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</si>
  <si>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</si>
  <si>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</si>
  <si>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</si>
  <si>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</si>
  <si>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</si>
  <si>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</si>
  <si>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</si>
  <si>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</si>
  <si>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</si>
  <si>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</si>
  <si>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</si>
  <si>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</si>
  <si>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</si>
  <si>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</si>
  <si>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</si>
  <si>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</si>
  <si>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</si>
  <si>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</si>
  <si>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</si>
  <si>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</si>
  <si>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</si>
  <si>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</si>
  <si>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</si>
  <si>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</si>
  <si>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</si>
  <si>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</si>
  <si>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</si>
  <si>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</si>
  <si>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</si>
  <si>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</si>
  <si>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</si>
  <si>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</si>
  <si>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</si>
  <si>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</si>
  <si>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</si>
  <si>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</si>
  <si>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</si>
  <si>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</si>
  <si>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</si>
  <si>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</si>
  <si>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</si>
  <si>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</si>
  <si>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</si>
  <si>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</si>
  <si>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</si>
  <si>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</si>
  <si>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</si>
  <si>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</si>
  <si>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</si>
  <si>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</si>
  <si>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</si>
  <si>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</si>
  <si>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</si>
  <si>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</si>
  <si>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</si>
  <si>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</si>
  <si>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</si>
  <si>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</si>
  <si>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</si>
  <si>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</si>
  <si>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</si>
  <si>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</si>
  <si>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</si>
  <si>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</si>
  <si>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</si>
  <si>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</si>
  <si>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</si>
  <si>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</si>
  <si>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</si>
  <si>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</si>
  <si>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</si>
  <si>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</si>
  <si>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</si>
  <si>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</si>
  <si>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</si>
  <si>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</si>
  <si>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</si>
  <si>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</si>
  <si>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</si>
  <si>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</si>
  <si>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</si>
  <si>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</si>
  <si>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</si>
  <si>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</si>
  <si>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</si>
  <si>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</si>
  <si>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</si>
  <si>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</si>
  <si>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</si>
  <si>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</si>
  <si>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</si>
  <si>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</si>
  <si>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</si>
  <si>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</si>
  <si>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</si>
  <si>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</si>
  <si>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</si>
  <si>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</si>
  <si>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</si>
  <si>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</si>
  <si>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</si>
  <si>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</si>
  <si>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</si>
  <si>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</si>
  <si>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</si>
  <si>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</si>
  <si>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</si>
  <si>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</si>
  <si>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</si>
  <si>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</si>
  <si>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</si>
  <si>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</si>
  <si>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</si>
  <si>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</si>
  <si>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</si>
  <si>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</si>
  <si>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</si>
  <si>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</si>
  <si>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</si>
  <si>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</si>
  <si>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</si>
  <si>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</si>
  <si>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</si>
  <si>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</si>
  <si>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</si>
  <si>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</si>
  <si>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</si>
  <si>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</si>
  <si>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</si>
  <si>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</si>
  <si>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</si>
  <si>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</si>
  <si>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</si>
  <si>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</si>
  <si>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</si>
  <si>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</si>
  <si>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</si>
  <si>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</si>
  <si>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</si>
  <si>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</si>
  <si>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</si>
  <si>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</si>
  <si>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</si>
  <si>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</si>
  <si>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</si>
  <si>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</si>
  <si>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</si>
  <si>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</si>
  <si>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</si>
  <si>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</si>
  <si>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</si>
  <si>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</si>
  <si>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</si>
  <si>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</si>
  <si>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</si>
  <si>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</si>
  <si>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</si>
  <si>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</si>
  <si>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</si>
  <si>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</si>
  <si>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</si>
  <si>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</si>
  <si>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</si>
  <si>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</si>
  <si>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</si>
  <si>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</si>
  <si>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</si>
  <si>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</si>
  <si>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</si>
  <si>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</si>
  <si>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</si>
  <si>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</si>
  <si>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</si>
  <si>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</si>
  <si>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</si>
  <si>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</si>
  <si>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</si>
  <si>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</si>
  <si>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</si>
  <si>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</si>
  <si>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</si>
  <si>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</si>
  <si>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</si>
  <si>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</si>
  <si>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</si>
  <si>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</si>
  <si>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</si>
  <si>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</si>
  <si>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</si>
  <si>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</si>
  <si>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</si>
  <si>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</si>
  <si>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</si>
  <si>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</si>
  <si>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</si>
  <si>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</si>
  <si>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</si>
  <si>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</si>
  <si>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</si>
  <si>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</si>
  <si>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</si>
  <si>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</si>
  <si>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</si>
  <si>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</si>
  <si>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</si>
  <si>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</si>
  <si>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</si>
  <si>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</si>
  <si>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</si>
  <si>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</si>
  <si>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</si>
  <si>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</si>
  <si>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</si>
  <si>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</si>
  <si>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</si>
  <si>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</si>
  <si>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</si>
  <si>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</si>
  <si>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</si>
  <si>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</si>
  <si>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</si>
  <si>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</si>
  <si>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</si>
  <si>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</si>
  <si>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</si>
  <si>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</si>
  <si>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</si>
  <si>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</si>
  <si>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</si>
  <si>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</si>
  <si>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</si>
  <si>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</si>
  <si>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</si>
  <si>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</si>
  <si>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</si>
  <si>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</si>
  <si>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</si>
  <si>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</si>
  <si>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</si>
  <si>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</si>
  <si>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</si>
  <si>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</si>
  <si>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</si>
  <si>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</si>
  <si>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</si>
  <si>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</si>
  <si>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</si>
  <si>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</si>
  <si>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</si>
  <si>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</si>
  <si>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</si>
  <si>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</si>
  <si>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</si>
  <si>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</si>
  <si>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</si>
  <si>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</si>
  <si>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</si>
  <si>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</si>
  <si>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</si>
  <si>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</si>
  <si>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</si>
  <si>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</si>
  <si>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</si>
  <si>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</si>
  <si>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</si>
  <si>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</si>
  <si>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</si>
  <si>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</si>
  <si>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</si>
  <si>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</si>
  <si>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</si>
  <si>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</si>
  <si>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</si>
  <si>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</si>
  <si>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</si>
  <si>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</si>
  <si>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</si>
  <si>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</si>
  <si>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</si>
  <si>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</si>
  <si>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</si>
  <si>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</si>
  <si>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</si>
  <si>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</si>
  <si>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</si>
  <si>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</si>
  <si>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</si>
  <si>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</si>
  <si>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</si>
  <si>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</si>
  <si>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</si>
  <si>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</si>
  <si>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</si>
  <si>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</si>
  <si>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</si>
  <si>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</si>
  <si>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</si>
  <si>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</si>
  <si>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</si>
  <si>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</si>
  <si>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</si>
  <si>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</si>
  <si>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</si>
  <si>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</si>
  <si>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</si>
  <si>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</si>
  <si>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</si>
  <si>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</si>
  <si>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</si>
  <si>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</si>
  <si>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</si>
  <si>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</si>
  <si>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</si>
  <si>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</si>
  <si>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</si>
  <si>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</si>
  <si>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</si>
  <si>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</si>
  <si>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</si>
  <si>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</si>
  <si>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</si>
  <si>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</si>
  <si>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</si>
  <si>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</si>
  <si>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</si>
  <si>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</si>
  <si>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</si>
  <si>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</si>
  <si>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</si>
  <si>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</si>
  <si>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</si>
  <si>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</si>
  <si>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</si>
  <si>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</si>
  <si>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</si>
  <si>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</si>
  <si>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</si>
  <si>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</si>
  <si>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</si>
  <si>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</si>
  <si>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</si>
  <si>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</si>
  <si>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</si>
  <si>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</si>
  <si>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</si>
  <si>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</si>
  <si>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</si>
  <si>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</si>
  <si>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</si>
  <si>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</si>
  <si>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</si>
  <si>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</si>
  <si>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</si>
  <si>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</si>
  <si>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</si>
  <si>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</si>
  <si>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</si>
  <si>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</si>
  <si>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</si>
  <si>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</si>
  <si>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</si>
  <si>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</si>
  <si>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</si>
  <si>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</si>
  <si>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</si>
  <si>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</si>
  <si>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</si>
  <si>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</si>
  <si>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</si>
  <si>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</si>
  <si>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</si>
  <si>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</si>
  <si>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</si>
  <si>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</si>
  <si>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</si>
  <si>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</si>
  <si>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</si>
  <si>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</si>
  <si>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</si>
  <si>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</si>
  <si>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</si>
  <si>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</si>
  <si>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</si>
  <si>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</si>
  <si>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</si>
  <si>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</si>
  <si>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</si>
  <si>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</si>
  <si>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</si>
  <si>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</si>
  <si>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</si>
  <si>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</si>
  <si>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</si>
  <si>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</si>
  <si>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</si>
  <si>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</si>
  <si>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</si>
  <si>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</si>
  <si>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</si>
  <si>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</si>
  <si>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</si>
  <si>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</si>
  <si>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</si>
  <si>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</si>
  <si>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</si>
  <si>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</si>
  <si>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</si>
  <si>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</si>
  <si>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</si>
  <si>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</si>
  <si>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</si>
  <si>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</si>
  <si>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</si>
  <si>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</si>
  <si>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</si>
  <si>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</si>
  <si>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</si>
  <si>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</si>
  <si>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</si>
  <si>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</si>
  <si>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</si>
  <si>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</si>
  <si>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</si>
  <si>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</si>
  <si>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</si>
  <si>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</si>
  <si>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</si>
  <si>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</si>
  <si>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</si>
  <si>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</si>
  <si>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</si>
  <si>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</si>
  <si>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</si>
  <si>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</si>
  <si>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</si>
  <si>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</si>
  <si>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</si>
  <si>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</si>
  <si>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</si>
  <si>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</si>
  <si>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</si>
  <si>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</si>
  <si>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</si>
  <si>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</si>
  <si>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</si>
  <si>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</si>
  <si>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</si>
  <si>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</si>
  <si>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</si>
  <si>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</si>
  <si>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</si>
  <si>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</si>
  <si>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</si>
  <si>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</si>
  <si>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</si>
  <si>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</si>
  <si>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</si>
  <si>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</si>
  <si>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</si>
  <si>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</si>
  <si>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</si>
  <si>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</si>
  <si>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</si>
  <si>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</si>
  <si>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</si>
  <si>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</si>
  <si>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</si>
  <si>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</si>
  <si>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</si>
  <si>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</si>
  <si>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</si>
  <si>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</si>
  <si>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</si>
  <si>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</si>
  <si>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</si>
  <si>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</si>
  <si>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</si>
  <si>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</si>
  <si>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</si>
  <si>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</si>
  <si>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</si>
  <si>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</si>
  <si>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</si>
  <si>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</si>
  <si>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</si>
  <si>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</si>
  <si>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</si>
  <si>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</si>
  <si>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</si>
  <si>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</si>
  <si>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</si>
  <si>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</si>
  <si>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</si>
  <si>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</si>
  <si>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</si>
  <si>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</si>
  <si>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</si>
  <si>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</si>
  <si>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</si>
  <si>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</si>
  <si>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</si>
  <si>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</si>
  <si>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</si>
  <si>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</si>
  <si>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</si>
  <si>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</si>
  <si>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</si>
  <si>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</si>
  <si>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</si>
  <si>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</si>
  <si>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</si>
  <si>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</si>
  <si>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</si>
  <si>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</si>
  <si>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</si>
  <si>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</si>
  <si>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</si>
  <si>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</si>
  <si>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</si>
  <si>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</si>
  <si>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</si>
  <si>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</si>
  <si>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</si>
  <si>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</si>
  <si>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</si>
  <si>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</si>
  <si>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</si>
  <si>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</si>
  <si>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</si>
  <si>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</si>
  <si>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</si>
  <si>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</si>
  <si>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</si>
  <si>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</si>
  <si>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</si>
  <si>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</si>
  <si>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</si>
  <si>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</si>
  <si>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</si>
  <si>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</si>
  <si>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</si>
  <si>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</si>
  <si>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</si>
  <si>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</si>
  <si>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</si>
  <si>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</si>
  <si>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</si>
  <si>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</si>
  <si>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</si>
  <si>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</si>
  <si>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</si>
  <si>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</si>
  <si>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</si>
  <si>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</si>
  <si>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</si>
  <si>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</si>
  <si>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</si>
  <si>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</si>
  <si>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</si>
  <si>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</si>
  <si>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</si>
  <si>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</si>
  <si>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</si>
  <si>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</si>
  <si>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</si>
  <si>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</si>
  <si>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</si>
  <si>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</si>
  <si>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</si>
  <si>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</si>
  <si>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</si>
  <si>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</si>
  <si>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</si>
  <si>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</si>
  <si>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</si>
  <si>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</si>
  <si>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</si>
  <si>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</si>
  <si>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</si>
  <si>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</si>
  <si>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</si>
  <si>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</si>
  <si>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</si>
  <si>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</si>
  <si>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</si>
  <si>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</si>
  <si>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</si>
  <si>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</si>
  <si>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</si>
  <si>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</si>
  <si>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</si>
  <si>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</si>
  <si>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</si>
  <si>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</si>
  <si>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</si>
  <si>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</si>
  <si>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</si>
  <si>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</si>
  <si>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</si>
  <si>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</si>
  <si>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</si>
  <si>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</si>
  <si>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</si>
  <si>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</si>
  <si>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</si>
  <si>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</si>
  <si>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</si>
  <si>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</si>
  <si>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</si>
  <si>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</si>
  <si>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</si>
  <si>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</si>
  <si>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</si>
  <si>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</si>
  <si>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</si>
  <si>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</si>
  <si>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</si>
  <si>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</si>
  <si>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</si>
  <si>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</si>
  <si>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</si>
  <si>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</si>
  <si>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</si>
  <si>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</si>
  <si>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</si>
  <si>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</si>
  <si>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</si>
  <si>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</si>
  <si>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</si>
  <si>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</si>
  <si>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</si>
  <si>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</si>
  <si>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</si>
  <si>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</si>
  <si>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</si>
  <si>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</si>
  <si>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</si>
  <si>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</si>
  <si>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</si>
  <si>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</si>
  <si>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</si>
  <si>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</si>
  <si>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</si>
  <si>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</si>
  <si>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</si>
  <si>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</si>
  <si>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</si>
  <si>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</si>
  <si>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</si>
  <si>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</si>
  <si>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</si>
  <si>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</si>
  <si>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</si>
  <si>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</si>
  <si>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</si>
  <si>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</si>
  <si>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</si>
  <si>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</si>
  <si>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</si>
  <si>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</si>
  <si>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</si>
  <si>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</si>
  <si>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</si>
  <si>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</si>
  <si>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</si>
  <si>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</si>
  <si>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</si>
  <si>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</si>
  <si>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</si>
  <si>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</si>
  <si>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</si>
  <si>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</si>
  <si>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</si>
  <si>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</si>
  <si>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</si>
  <si>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</si>
  <si>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</si>
  <si>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</si>
  <si>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</si>
  <si>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</si>
  <si>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</si>
  <si>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</si>
  <si>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</si>
  <si>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</si>
  <si>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</si>
  <si>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</si>
  <si>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</si>
  <si>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</si>
  <si>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</si>
  <si>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</si>
  <si>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</si>
  <si>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</si>
  <si>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</si>
  <si>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</si>
  <si>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</si>
  <si>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</si>
  <si>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</si>
  <si>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</si>
  <si>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</si>
  <si>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</si>
  <si>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</si>
  <si>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</si>
  <si>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</si>
  <si>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</si>
  <si>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</si>
  <si>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</si>
  <si>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</si>
  <si>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</si>
  <si>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</si>
  <si>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</si>
  <si>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</si>
  <si>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</si>
  <si>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</si>
  <si>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</si>
  <si>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</si>
  <si>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</si>
  <si>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</si>
  <si>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</si>
  <si>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</si>
  <si>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</si>
  <si>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</si>
  <si>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</si>
  <si>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</si>
  <si>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</si>
  <si>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</si>
  <si>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</si>
  <si>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</si>
  <si>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</si>
  <si>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</si>
  <si>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</si>
  <si>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</si>
  <si>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</si>
  <si>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</si>
  <si>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</si>
  <si>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</si>
  <si>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</si>
  <si>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</si>
  <si>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</si>
  <si>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</si>
  <si>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</si>
  <si>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</si>
  <si>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</si>
  <si>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</si>
  <si>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</si>
  <si>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</si>
  <si>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</si>
  <si>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</si>
  <si>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</si>
  <si>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</si>
  <si>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</si>
  <si>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</si>
  <si>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</si>
  <si>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</si>
  <si>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</si>
  <si>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</si>
  <si>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</si>
  <si>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</si>
  <si>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</si>
  <si>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</si>
  <si>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</si>
  <si>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</si>
  <si>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</si>
  <si>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</si>
  <si>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</si>
  <si>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</si>
  <si>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</si>
  <si>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</si>
  <si>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</si>
  <si>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</si>
  <si>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</si>
  <si>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</si>
  <si>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</si>
  <si>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</si>
  <si>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</si>
  <si>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</si>
  <si>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</si>
  <si>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</si>
  <si>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</si>
  <si>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</si>
  <si>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</si>
  <si>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</si>
  <si>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</si>
  <si>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</si>
  <si>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</si>
  <si>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</si>
  <si>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</si>
  <si>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</si>
  <si>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</si>
  <si>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</si>
  <si>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</si>
  <si>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</si>
  <si>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</si>
  <si>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</si>
  <si>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</si>
  <si>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</si>
  <si>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</si>
  <si>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</si>
  <si>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</si>
  <si>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</si>
  <si>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</si>
  <si>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</si>
  <si>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</si>
  <si>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</si>
  <si>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</si>
  <si>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</si>
  <si>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</si>
  <si>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</si>
  <si>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</si>
  <si>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</si>
  <si>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</si>
  <si>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</si>
  <si>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</si>
  <si>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</si>
  <si>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</si>
  <si>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</si>
  <si>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</si>
  <si>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</si>
  <si>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</si>
  <si>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</si>
  <si>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</si>
  <si>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</si>
  <si>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</si>
  <si>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</si>
  <si>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</si>
  <si>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</si>
  <si>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</si>
  <si>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</si>
  <si>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</si>
  <si>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</si>
  <si>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</si>
  <si>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</si>
  <si>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</si>
  <si>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</si>
  <si>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</si>
  <si>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</si>
  <si>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</si>
  <si>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</si>
  <si>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</si>
  <si>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</si>
  <si>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</si>
  <si>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</si>
  <si>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</si>
  <si>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</si>
  <si>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</si>
  <si>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</si>
  <si>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</si>
  <si>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</si>
  <si>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</si>
  <si>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</si>
  <si>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</si>
  <si>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</si>
  <si>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</si>
  <si>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</si>
  <si>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</si>
  <si>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</si>
  <si>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</si>
  <si>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</si>
  <si>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</si>
  <si>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</si>
  <si>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</si>
  <si>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</si>
  <si>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</si>
  <si>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</si>
  <si>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</si>
  <si>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</si>
  <si>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</si>
  <si>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</si>
  <si>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</si>
  <si>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</si>
  <si>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</si>
  <si>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</si>
  <si>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</si>
  <si>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</si>
  <si>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</si>
  <si>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</si>
  <si>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</si>
  <si>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</si>
  <si>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</si>
  <si>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</si>
  <si>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</si>
  <si>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</si>
  <si>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</si>
  <si>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</si>
  <si>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</si>
  <si>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</si>
  <si>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</si>
  <si>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</si>
  <si>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</si>
  <si>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</si>
  <si>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</si>
  <si>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</si>
  <si>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</si>
  <si>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</si>
  <si>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</si>
  <si>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</si>
  <si>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</si>
  <si>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</si>
  <si>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</si>
  <si>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</si>
  <si>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</si>
  <si>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</si>
  <si>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</si>
  <si>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</si>
  <si>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</si>
  <si>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</si>
  <si>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</si>
  <si>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</si>
  <si>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</si>
  <si>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</si>
  <si>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</si>
  <si>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</si>
  <si>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</si>
  <si>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</si>
  <si>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</si>
  <si>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</si>
  <si>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</si>
  <si>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</si>
  <si>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</si>
  <si>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</si>
  <si>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</si>
  <si>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</si>
  <si>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</si>
  <si>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</si>
  <si>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</si>
  <si>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</si>
  <si>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</si>
  <si>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</si>
  <si>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</si>
  <si>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</si>
  <si>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</si>
  <si>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</si>
  <si>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</si>
  <si>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</si>
  <si>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</si>
  <si>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</si>
  <si>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</si>
  <si>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</si>
  <si>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</si>
  <si>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</si>
  <si>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</si>
  <si>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</si>
  <si>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</si>
  <si>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</si>
  <si>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</si>
  <si>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</si>
  <si>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</si>
  <si>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</si>
  <si>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</si>
  <si>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</si>
  <si>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</si>
  <si>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</si>
  <si>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</si>
  <si>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</si>
  <si>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</si>
  <si>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</si>
  <si>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</si>
  <si>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</si>
  <si>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</si>
  <si>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</si>
  <si>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</si>
  <si>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</si>
  <si>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</si>
  <si>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</si>
  <si>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</si>
  <si>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</si>
  <si>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</si>
  <si>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</si>
  <si>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</si>
  <si>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</si>
  <si>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</si>
  <si>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</si>
  <si>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</si>
  <si>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</si>
  <si>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</si>
  <si>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</si>
  <si>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</si>
  <si>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</si>
  <si>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</si>
  <si>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</si>
  <si>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</si>
  <si>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</si>
  <si>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</si>
  <si>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</si>
  <si>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</si>
  <si>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</si>
  <si>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</si>
  <si>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</si>
  <si>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</si>
  <si>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</si>
  <si>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</si>
  <si>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</si>
  <si>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</si>
  <si>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</si>
  <si>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</si>
  <si>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</si>
  <si>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</si>
  <si>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</si>
  <si>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</si>
  <si>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</si>
  <si>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</si>
  <si>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</si>
  <si>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</si>
  <si>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</si>
  <si>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</si>
  <si>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</si>
  <si>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</si>
  <si>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</si>
  <si>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</si>
  <si>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</si>
  <si>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</si>
  <si>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</si>
  <si>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</si>
  <si>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</si>
  <si>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</si>
  <si>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</si>
  <si>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</si>
  <si>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</si>
  <si>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</si>
  <si>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</si>
  <si>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</si>
  <si>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</si>
  <si>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</si>
  <si>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</si>
  <si>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</si>
  <si>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</si>
  <si>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</si>
  <si>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</si>
  <si>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</si>
  <si>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</si>
  <si>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</si>
  <si>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</si>
  <si>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</si>
  <si>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</si>
  <si>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</si>
  <si>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</si>
  <si>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</si>
  <si>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</si>
  <si>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</si>
  <si>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</si>
  <si>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</si>
  <si>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</si>
  <si>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</si>
  <si>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</si>
  <si>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</si>
  <si>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</si>
  <si>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</si>
  <si>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</si>
  <si>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</si>
  <si>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</si>
  <si>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</si>
  <si>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</si>
  <si>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</si>
  <si>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</si>
  <si>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</si>
  <si>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</si>
  <si>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</si>
  <si>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</si>
  <si>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</si>
  <si>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</si>
  <si>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</si>
  <si>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</si>
  <si>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</si>
  <si>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</si>
  <si>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</si>
  <si>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</si>
  <si>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</si>
  <si>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</si>
  <si>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</si>
  <si>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</si>
  <si>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</si>
  <si>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</si>
  <si>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</si>
  <si>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</si>
  <si>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</si>
  <si>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</si>
  <si>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</si>
  <si>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</si>
  <si>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</si>
  <si>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</si>
  <si>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</si>
  <si>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</si>
  <si>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</si>
  <si>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</si>
  <si>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</si>
  <si>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</si>
  <si>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</si>
  <si>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</si>
  <si>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</si>
  <si>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</si>
  <si>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</si>
  <si>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</si>
  <si>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</si>
  <si>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</si>
  <si>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</si>
  <si>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</si>
  <si>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</si>
  <si>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</si>
  <si>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</si>
  <si>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</si>
  <si>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</si>
  <si>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</si>
  <si>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</si>
  <si>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</si>
  <si>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</si>
  <si>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</si>
  <si>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</si>
  <si>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</si>
  <si>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</si>
  <si>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</si>
  <si>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</si>
  <si>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</si>
  <si>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</si>
  <si>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</si>
  <si>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</si>
  <si>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</si>
  <si>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</si>
  <si>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</si>
  <si>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</si>
  <si>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</si>
  <si>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</si>
  <si>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</si>
  <si>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</si>
  <si>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</si>
  <si>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</si>
  <si>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</si>
  <si>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</si>
  <si>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</si>
  <si>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</si>
  <si>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</si>
  <si>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</si>
  <si>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</si>
  <si>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</si>
  <si>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</si>
  <si>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</si>
  <si>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</si>
  <si>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</si>
  <si>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</si>
  <si>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</si>
  <si>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</si>
  <si>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</si>
  <si>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</si>
  <si>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</si>
  <si>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</si>
  <si>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</si>
  <si>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</si>
  <si>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</si>
  <si>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</si>
  <si>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</si>
  <si>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</si>
  <si>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</si>
  <si>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</si>
  <si>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</si>
  <si>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</si>
  <si>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</si>
  <si>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</si>
  <si>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</si>
  <si>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</si>
  <si>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</si>
  <si>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</si>
  <si>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</si>
  <si>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</si>
  <si>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</si>
  <si>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</si>
  <si>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</si>
  <si>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</si>
  <si>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</si>
  <si>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</si>
  <si>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</si>
  <si>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</si>
  <si>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</si>
  <si>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</si>
  <si>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</si>
  <si>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</si>
  <si>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</si>
  <si>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</si>
  <si>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</si>
  <si>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</si>
  <si>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</si>
  <si>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</si>
  <si>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</si>
  <si>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</si>
  <si>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</si>
  <si>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</si>
  <si>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</si>
  <si>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</si>
  <si>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</si>
  <si>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</si>
  <si>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</si>
  <si>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</si>
  <si>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</si>
  <si>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</si>
  <si>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</si>
  <si>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</si>
  <si>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</si>
  <si>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</si>
  <si>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</si>
  <si>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</si>
  <si>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</si>
  <si>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</si>
  <si>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</si>
  <si>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</si>
  <si>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</si>
  <si>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</si>
  <si>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</si>
  <si>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</si>
  <si>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</si>
  <si>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</si>
  <si>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</si>
  <si>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</si>
  <si>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</si>
  <si>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</si>
  <si>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</si>
  <si>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</si>
  <si>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</si>
  <si>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</si>
  <si>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</si>
  <si>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</si>
  <si>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</si>
  <si>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</si>
  <si>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</si>
  <si>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</si>
  <si>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</si>
  <si>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</si>
  <si>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</si>
  <si>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</si>
  <si>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</si>
  <si>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</si>
  <si>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</si>
  <si>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</si>
  <si>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</si>
  <si>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</si>
  <si>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</si>
  <si>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</si>
  <si>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</si>
  <si>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</si>
  <si>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</si>
  <si>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</si>
  <si>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</si>
  <si>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</si>
  <si>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</si>
  <si>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</si>
  <si>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</si>
  <si>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</si>
  <si>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</si>
  <si>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</si>
  <si>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</si>
  <si>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</si>
  <si>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</si>
  <si>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</si>
  <si>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</si>
  <si>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</si>
  <si>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</si>
  <si>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</si>
  <si>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</si>
  <si>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</si>
  <si>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</si>
  <si>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</si>
  <si>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</si>
  <si>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</si>
  <si>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</si>
  <si>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</si>
  <si>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</si>
  <si>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</si>
  <si>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</si>
  <si>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</si>
  <si>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</si>
  <si>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</si>
  <si>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</si>
  <si>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</si>
  <si>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</si>
  <si>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</si>
  <si>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</si>
  <si>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</si>
  <si>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</si>
  <si>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</si>
  <si>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</si>
  <si>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</si>
  <si>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</si>
  <si>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</si>
  <si>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</si>
  <si>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</si>
  <si>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</si>
  <si>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</si>
  <si>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</si>
  <si>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</si>
  <si>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</si>
  <si>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</si>
  <si>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</si>
  <si>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</si>
  <si>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</si>
  <si>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</si>
  <si>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</si>
  <si>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</si>
  <si>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</si>
  <si>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</si>
  <si>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</si>
  <si>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</si>
  <si>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</si>
  <si>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</si>
  <si>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</si>
  <si>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</si>
  <si>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</si>
  <si>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</si>
  <si>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</si>
  <si>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</si>
  <si>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</si>
  <si>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</si>
  <si>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</si>
  <si>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</si>
  <si>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</si>
  <si>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</si>
  <si>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</si>
  <si>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</si>
  <si>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</si>
  <si>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</si>
  <si>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</si>
  <si>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</si>
  <si>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</si>
  <si>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</si>
  <si>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</si>
  <si>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</si>
  <si>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</si>
  <si>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</si>
  <si>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</si>
  <si>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</si>
  <si>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</si>
  <si>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</si>
  <si>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</si>
  <si>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</si>
  <si>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</si>
  <si>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</si>
  <si>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</si>
  <si>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</si>
  <si>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</si>
  <si>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</si>
  <si>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</si>
  <si>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</si>
  <si>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</si>
  <si>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</si>
  <si>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</si>
  <si>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</si>
  <si>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</si>
  <si>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</si>
  <si>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</si>
  <si>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</si>
  <si>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</si>
  <si>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</si>
  <si>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</si>
  <si>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</si>
  <si>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</si>
  <si>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</si>
  <si>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</si>
  <si>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</si>
  <si>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</si>
  <si>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</si>
  <si>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</si>
  <si>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</si>
  <si>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</si>
  <si>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</si>
  <si>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</si>
  <si>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</si>
  <si>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</si>
  <si>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</si>
  <si>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</si>
  <si>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</si>
  <si>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</si>
  <si>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</si>
  <si>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</si>
  <si>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</si>
  <si>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</si>
  <si>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</si>
  <si>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</si>
  <si>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</si>
  <si>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</si>
  <si>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</si>
  <si>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</si>
  <si>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</si>
  <si>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</si>
  <si>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</si>
  <si>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</si>
  <si>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</si>
  <si>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</si>
  <si>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</si>
  <si>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</si>
  <si>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</si>
  <si>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</si>
  <si>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</si>
  <si>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</si>
  <si>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</si>
  <si>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</si>
  <si>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</si>
  <si>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</si>
  <si>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</si>
  <si>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</si>
  <si>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</si>
  <si>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</si>
  <si>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</si>
  <si>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</si>
  <si>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</si>
  <si>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</si>
  <si>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</si>
  <si>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</si>
  <si>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</si>
  <si>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</si>
  <si>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</si>
  <si>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</si>
  <si>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</si>
  <si>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</si>
  <si>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</si>
  <si>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</si>
  <si>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</si>
  <si>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</si>
  <si>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</si>
  <si>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</si>
  <si>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</si>
  <si>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</si>
  <si>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</si>
  <si>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</si>
  <si>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</si>
  <si>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</si>
  <si>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</si>
  <si>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</si>
  <si>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</si>
  <si>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</si>
  <si>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</si>
  <si>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</si>
  <si>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</si>
  <si>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</si>
  <si>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</si>
  <si>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</si>
  <si>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</si>
  <si>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</si>
  <si>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</si>
  <si>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</si>
  <si>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</si>
  <si>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</si>
  <si>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</si>
  <si>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</si>
  <si>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</si>
  <si>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</si>
  <si>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</si>
  <si>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</si>
  <si>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</si>
  <si>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</si>
  <si>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</si>
  <si>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</si>
  <si>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</si>
  <si>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</si>
  <si>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</si>
  <si>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</si>
  <si>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</si>
  <si>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</si>
  <si>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</si>
  <si>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</si>
  <si>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</si>
  <si>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</si>
  <si>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</si>
  <si>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</si>
  <si>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</si>
  <si>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</si>
  <si>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</si>
  <si>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</si>
  <si>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</si>
  <si>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</si>
  <si>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</si>
  <si>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</si>
  <si>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</si>
  <si>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</si>
  <si>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</si>
  <si>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</si>
  <si>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</si>
  <si>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</si>
  <si>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</si>
  <si>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</si>
  <si>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</si>
  <si>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</si>
  <si>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</si>
  <si>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</si>
  <si>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</si>
  <si>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</si>
  <si>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</si>
  <si>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</si>
  <si>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</si>
  <si>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</si>
  <si>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</si>
  <si>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</si>
  <si>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</si>
  <si>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</si>
  <si>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</si>
  <si>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</si>
  <si>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</si>
  <si>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</si>
  <si>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</si>
  <si>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</si>
  <si>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</si>
  <si>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</si>
  <si>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</si>
  <si>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</si>
  <si>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</si>
  <si>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</si>
  <si>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</si>
  <si>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</si>
  <si>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</si>
  <si>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</si>
  <si>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</si>
  <si>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</si>
  <si>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</si>
  <si>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</si>
  <si>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</si>
  <si>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</si>
  <si>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</si>
  <si>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</si>
  <si>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</si>
  <si>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</si>
  <si>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</si>
  <si>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</si>
  <si>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</si>
  <si>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</si>
  <si>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</si>
  <si>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</si>
  <si>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</si>
  <si>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</si>
  <si>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</si>
  <si>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</si>
  <si>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</si>
  <si>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</si>
  <si>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</si>
  <si>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</si>
  <si>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</si>
  <si>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</si>
  <si>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</si>
  <si>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</si>
  <si>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</si>
  <si>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</si>
  <si>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</si>
  <si>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</si>
  <si>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</si>
  <si>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</si>
  <si>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</si>
  <si>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</si>
  <si>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</si>
  <si>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</si>
  <si>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</si>
  <si>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</si>
  <si>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</si>
  <si>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</si>
  <si>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</si>
  <si>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</si>
  <si>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</si>
  <si>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</si>
  <si>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</si>
  <si>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</si>
  <si>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</si>
  <si>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</si>
  <si>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</si>
  <si>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</si>
  <si>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</si>
  <si>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</si>
  <si>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</si>
  <si>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</si>
  <si>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</si>
  <si>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</si>
  <si>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</si>
  <si>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</si>
  <si>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</si>
  <si>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</si>
  <si>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</si>
  <si>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</si>
  <si>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</si>
  <si>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</si>
  <si>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</si>
  <si>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</si>
  <si>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</si>
  <si>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</si>
  <si>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</si>
  <si>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</si>
  <si>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</si>
  <si>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</si>
  <si>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</si>
  <si>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</si>
  <si>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</si>
  <si>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</si>
  <si>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</si>
  <si>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</si>
  <si>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</si>
  <si>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</si>
  <si>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</si>
  <si>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</si>
  <si>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</si>
  <si>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</si>
  <si>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</si>
  <si>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</si>
  <si>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</si>
  <si>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</si>
  <si>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</si>
  <si>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</si>
  <si>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</si>
  <si>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</si>
  <si>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</si>
  <si>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</si>
  <si>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</si>
  <si>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</si>
  <si>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</si>
  <si>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</si>
  <si>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</si>
  <si>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</si>
  <si>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</si>
  <si>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</si>
  <si>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</si>
  <si>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</si>
  <si>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</si>
  <si>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</si>
  <si>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</si>
  <si>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</si>
  <si>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</si>
  <si>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</si>
  <si>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</si>
  <si>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</si>
  <si>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</si>
  <si>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</si>
  <si>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</si>
  <si>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</si>
  <si>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</si>
  <si>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</si>
  <si>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</si>
  <si>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</si>
  <si>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</si>
  <si>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</si>
  <si>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</si>
  <si>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</si>
  <si>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</si>
  <si>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</si>
  <si>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</si>
  <si>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</si>
  <si>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</si>
  <si>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</si>
  <si>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</si>
  <si>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</si>
  <si>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</si>
  <si>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</si>
  <si>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</si>
  <si>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</si>
  <si>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</si>
  <si>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</si>
  <si>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</si>
  <si>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</si>
  <si>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</si>
  <si>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</si>
  <si>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</si>
  <si>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</si>
  <si>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</si>
  <si>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</si>
  <si>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</si>
  <si>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</si>
  <si>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</si>
  <si>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</si>
  <si>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</si>
  <si>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</si>
  <si>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</si>
  <si>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</si>
  <si>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</si>
  <si>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</si>
  <si>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</si>
  <si>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</si>
  <si>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</si>
  <si>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</si>
  <si>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</si>
  <si>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</si>
  <si>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</si>
  <si>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</si>
  <si>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</si>
  <si>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</si>
  <si>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</si>
  <si>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</si>
  <si>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</si>
  <si>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</si>
  <si>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</si>
  <si>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</si>
  <si>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</si>
  <si>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</si>
  <si>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</si>
  <si>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</si>
  <si>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</si>
  <si>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</si>
  <si>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</si>
  <si>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</si>
  <si>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</si>
  <si>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</si>
  <si>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</si>
  <si>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</si>
  <si>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</si>
  <si>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</si>
  <si>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</si>
  <si>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</si>
  <si>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</si>
  <si>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</si>
  <si>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</si>
  <si>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</si>
  <si>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</si>
  <si>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</si>
  <si>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</si>
  <si>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</si>
  <si>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</si>
  <si>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</si>
  <si>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</si>
  <si>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</si>
  <si>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</si>
  <si>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</si>
  <si>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</si>
  <si>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</si>
  <si>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</si>
  <si>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</si>
  <si>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</si>
  <si>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</si>
  <si>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</si>
  <si>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</si>
  <si>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</si>
  <si>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</si>
  <si>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</si>
  <si>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</si>
  <si>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</si>
  <si>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</si>
  <si>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</si>
  <si>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</si>
  <si>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</si>
  <si>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</si>
  <si>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</si>
  <si>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</si>
  <si>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</si>
  <si>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</si>
  <si>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</si>
  <si>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</si>
  <si>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</si>
  <si>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</si>
  <si>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</si>
  <si>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</si>
  <si>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</si>
  <si>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</si>
  <si>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</si>
  <si>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</si>
  <si>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</si>
  <si>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</si>
  <si>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</si>
  <si>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</si>
  <si>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</si>
  <si>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</si>
  <si>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</si>
  <si>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</si>
  <si>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</si>
  <si>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</si>
  <si>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</si>
  <si>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</si>
  <si>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</si>
  <si>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</si>
  <si>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</si>
  <si>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</si>
  <si>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</si>
  <si>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</si>
  <si>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</si>
  <si>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</si>
  <si>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</si>
  <si>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</si>
  <si>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</si>
  <si>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</si>
  <si>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</si>
  <si>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</si>
  <si>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</si>
  <si>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</si>
  <si>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</si>
  <si>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</si>
  <si>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</si>
  <si>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</si>
  <si>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</si>
  <si>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</si>
  <si>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</si>
  <si>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</si>
  <si>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</si>
  <si>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</si>
  <si>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</si>
  <si>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</si>
  <si>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</si>
  <si>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</si>
  <si>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</si>
  <si>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</si>
  <si>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</si>
  <si>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</si>
  <si>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</si>
  <si>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</si>
  <si>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</si>
  <si>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</si>
  <si>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</si>
  <si>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</si>
  <si>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</si>
  <si>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</si>
  <si>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</si>
  <si>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</si>
  <si>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</si>
  <si>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</si>
  <si>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</si>
  <si>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</si>
  <si>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</si>
  <si>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</si>
  <si>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</si>
  <si>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</si>
  <si>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</si>
  <si>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</si>
  <si>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</si>
  <si>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</si>
  <si>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</si>
  <si>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</si>
  <si>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</si>
  <si>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</si>
  <si>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</si>
  <si>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</si>
  <si>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</si>
  <si>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</si>
  <si>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</si>
  <si>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</si>
  <si>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</si>
  <si>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</si>
  <si>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</si>
  <si>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</si>
  <si>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</si>
  <si>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</si>
  <si>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</si>
  <si>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</si>
  <si>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</si>
  <si>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</si>
  <si>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</si>
  <si>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</si>
  <si>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</si>
  <si>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</si>
  <si>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</si>
  <si>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</si>
  <si>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</si>
  <si>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</si>
  <si>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</si>
  <si>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</si>
  <si>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</si>
  <si>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</si>
  <si>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</si>
  <si>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</si>
  <si>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</si>
  <si>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</si>
  <si>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</si>
  <si>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</si>
  <si>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</si>
  <si>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</si>
  <si>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</si>
  <si>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</si>
  <si>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</si>
  <si>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</si>
  <si>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</si>
  <si>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</si>
  <si>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</si>
  <si>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</si>
  <si>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</si>
  <si>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</si>
  <si>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</si>
  <si>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</si>
  <si>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</si>
  <si>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</si>
  <si>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</si>
  <si>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</si>
  <si>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</si>
  <si>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</si>
  <si>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</si>
  <si>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</si>
  <si>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</si>
  <si>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</si>
  <si>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</si>
  <si>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</si>
  <si>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</si>
  <si>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</si>
  <si>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</si>
  <si>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</si>
  <si>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</si>
  <si>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</si>
  <si>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</si>
  <si>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</si>
  <si>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</si>
  <si>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</si>
  <si>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</si>
  <si>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</si>
  <si>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</si>
  <si>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</si>
  <si>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</si>
  <si>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</si>
  <si>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</si>
  <si>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</si>
  <si>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</si>
  <si>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</si>
  <si>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</si>
  <si>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</si>
  <si>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</si>
  <si>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</si>
  <si>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</si>
  <si>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</si>
  <si>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</si>
  <si>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</si>
  <si>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</si>
  <si>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</si>
  <si>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</si>
  <si>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</si>
  <si>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</si>
  <si>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</si>
  <si>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</si>
  <si>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</si>
  <si>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</si>
  <si>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</si>
  <si>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</si>
  <si>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</si>
  <si>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</si>
  <si>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</si>
  <si>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</si>
  <si>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</si>
  <si>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</si>
  <si>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</si>
  <si>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</si>
  <si>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</si>
  <si>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</si>
  <si>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</si>
  <si>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</si>
  <si>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</si>
  <si>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</si>
  <si>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</si>
  <si>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</si>
  <si>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</si>
  <si>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</si>
  <si>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</si>
  <si>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</si>
  <si>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</si>
  <si>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</si>
  <si>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</si>
  <si>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</si>
  <si>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</si>
  <si>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</si>
  <si>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</si>
  <si>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</si>
  <si>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</si>
  <si>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</si>
  <si>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</si>
  <si>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</si>
  <si>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</si>
  <si>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</si>
  <si>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</si>
  <si>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</si>
  <si>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</si>
  <si>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</si>
  <si>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</si>
  <si>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</si>
  <si>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</si>
  <si>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</si>
  <si>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</si>
  <si>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</si>
  <si>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</si>
  <si>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</si>
  <si>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</si>
  <si>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</si>
  <si>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</si>
  <si>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</si>
  <si>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</si>
  <si>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</si>
  <si>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</si>
  <si>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</si>
  <si>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</si>
  <si>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</si>
  <si>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</si>
  <si>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</si>
  <si>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</si>
  <si>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</si>
  <si>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</si>
  <si>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</si>
  <si>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</si>
  <si>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</si>
  <si>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</si>
  <si>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</si>
  <si>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</si>
  <si>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</si>
  <si>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</si>
  <si>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</si>
  <si>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</si>
  <si>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</si>
  <si>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</si>
  <si>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</si>
  <si>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</si>
  <si>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</si>
  <si>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</si>
  <si>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</si>
  <si>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</si>
  <si>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</si>
  <si>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</si>
  <si>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</si>
  <si>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</si>
  <si>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</si>
  <si>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</si>
  <si>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</si>
  <si>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</si>
  <si>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</si>
  <si>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</si>
  <si>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</si>
  <si>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</si>
  <si>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</si>
  <si>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</si>
  <si>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</si>
  <si>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</si>
  <si>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</si>
  <si>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</si>
  <si>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</si>
  <si>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</si>
  <si>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</si>
  <si>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</si>
  <si>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</si>
  <si>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</si>
  <si>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</si>
  <si>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</si>
  <si>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</si>
  <si>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</si>
  <si>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</si>
  <si>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</si>
  <si>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</si>
  <si>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</si>
  <si>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</si>
  <si>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</si>
  <si>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</si>
  <si>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</si>
  <si>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</si>
  <si>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</si>
  <si>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</si>
  <si>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</si>
  <si>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</si>
  <si>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</si>
  <si>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</si>
  <si>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</si>
  <si>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</si>
  <si>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</si>
  <si>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</si>
  <si>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</si>
  <si>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</si>
  <si>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</si>
  <si>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</si>
  <si>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</si>
  <si>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</si>
  <si>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</si>
  <si>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</si>
  <si>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</si>
  <si>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</si>
  <si>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</si>
  <si>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</si>
  <si>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</si>
  <si>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</si>
  <si>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</si>
  <si>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</si>
  <si>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</si>
  <si>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</si>
  <si>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</si>
  <si>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</si>
  <si>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</si>
  <si>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</si>
  <si>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</si>
  <si>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</si>
  <si>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</si>
  <si>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</si>
  <si>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</si>
  <si>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</si>
  <si>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</si>
  <si>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</si>
  <si>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</si>
  <si>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</si>
  <si>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</si>
  <si>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</si>
  <si>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</si>
  <si>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</si>
  <si>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</si>
  <si>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</si>
  <si>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</si>
  <si>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</si>
  <si>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</si>
  <si>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</si>
  <si>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</si>
  <si>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</si>
  <si>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</si>
  <si>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</si>
  <si>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</si>
  <si>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</si>
  <si>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</si>
  <si>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</si>
  <si>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</si>
  <si>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</si>
  <si>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</si>
  <si>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</si>
  <si>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</si>
  <si>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</si>
  <si>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</si>
  <si>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</si>
  <si>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</si>
  <si>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</si>
  <si>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</si>
  <si>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</si>
  <si>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</si>
  <si>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</si>
  <si>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</si>
  <si>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</si>
  <si>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</si>
  <si>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</si>
  <si>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</si>
  <si>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</si>
  <si>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</si>
  <si>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</si>
  <si>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</si>
  <si>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</si>
  <si>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</si>
  <si>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</si>
  <si>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</si>
  <si>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</si>
  <si>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</si>
  <si>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</si>
  <si>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</si>
  <si>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</si>
  <si>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</si>
  <si>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</si>
  <si>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</si>
  <si>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</si>
  <si>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</si>
  <si>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</si>
  <si>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</si>
  <si>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</si>
  <si>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</si>
  <si>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</si>
  <si>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</si>
  <si>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</si>
  <si>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</si>
  <si>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</si>
  <si>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</si>
  <si>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</si>
  <si>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</si>
  <si>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</si>
  <si>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</si>
  <si>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</si>
  <si>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</si>
  <si>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</si>
  <si>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</si>
  <si>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</si>
  <si>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</si>
  <si>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</si>
  <si>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</si>
  <si>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</si>
  <si>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</si>
  <si>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</si>
  <si>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</si>
  <si>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</si>
  <si>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</si>
  <si>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</si>
  <si>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</si>
  <si>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</si>
  <si>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</si>
  <si>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</si>
  <si>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</si>
  <si>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</si>
  <si>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</si>
  <si>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</si>
  <si>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</si>
  <si>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</si>
  <si>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</si>
  <si>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</si>
  <si>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</si>
  <si>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</si>
  <si>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</si>
  <si>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</si>
  <si>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</si>
  <si>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</si>
  <si>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</si>
  <si>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</si>
  <si>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</si>
  <si>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</si>
  <si>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</si>
  <si>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</si>
  <si>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</si>
  <si>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</si>
  <si>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</si>
  <si>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</si>
  <si>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</si>
  <si>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</si>
  <si>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</si>
  <si>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</si>
  <si>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</si>
  <si>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</si>
  <si>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</si>
  <si>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</si>
  <si>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</si>
  <si>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</si>
  <si>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</si>
  <si>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</si>
  <si>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</si>
  <si>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</si>
  <si>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</si>
  <si>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</si>
  <si>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</si>
  <si>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</si>
  <si>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</si>
  <si>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</si>
  <si>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</si>
  <si>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</si>
  <si>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</si>
  <si>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</si>
  <si>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</si>
  <si>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</si>
  <si>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</si>
  <si>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</si>
  <si>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</si>
  <si>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</si>
  <si>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</si>
  <si>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</si>
  <si>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</si>
  <si>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</si>
  <si>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</si>
  <si>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</si>
  <si>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</si>
  <si>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</si>
  <si>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</si>
  <si>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</si>
  <si>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</si>
  <si>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</si>
  <si>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</si>
  <si>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</si>
  <si>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</si>
  <si>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</si>
  <si>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</si>
  <si>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</si>
  <si>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</si>
  <si>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</si>
  <si>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</si>
  <si>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</si>
  <si>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</si>
  <si>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</si>
  <si>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</si>
  <si>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</si>
  <si>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</si>
  <si>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</si>
  <si>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</si>
  <si>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</si>
  <si>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</si>
  <si>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</si>
  <si>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</si>
  <si>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</si>
  <si>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</si>
  <si>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</si>
  <si>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</si>
  <si>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</si>
  <si>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</si>
  <si>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</si>
  <si>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</si>
  <si>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</si>
  <si>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</si>
  <si>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</si>
  <si>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</si>
  <si>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</si>
  <si>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</si>
  <si>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</si>
  <si>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</si>
  <si>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</si>
  <si>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</si>
  <si>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</si>
  <si>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</si>
  <si>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</si>
  <si>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</si>
  <si>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</si>
  <si>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</si>
  <si>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</si>
  <si>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</si>
  <si>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</si>
  <si>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</si>
  <si>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</si>
  <si>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</si>
  <si>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</si>
  <si>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</si>
  <si>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</si>
  <si>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</si>
  <si>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</si>
  <si>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</si>
  <si>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</si>
  <si>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</si>
  <si>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</si>
  <si>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</si>
  <si>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</si>
  <si>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</si>
  <si>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</si>
  <si>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</si>
  <si>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</si>
  <si>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</si>
  <si>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</si>
  <si>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</si>
  <si>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</si>
  <si>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</si>
  <si>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</si>
  <si>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</si>
  <si>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</si>
  <si>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</si>
  <si>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</si>
  <si>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</si>
  <si>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</si>
  <si>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</si>
  <si>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</si>
  <si>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</si>
  <si>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</si>
  <si>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</si>
  <si>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</si>
  <si>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</si>
  <si>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</si>
  <si>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</si>
  <si>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</si>
  <si>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</si>
  <si>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</si>
  <si>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</si>
  <si>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</si>
  <si>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</si>
  <si>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</si>
  <si>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</si>
  <si>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</si>
  <si>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</si>
  <si>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</si>
  <si>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</si>
  <si>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</si>
  <si>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</si>
  <si>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</si>
  <si>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</si>
  <si>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</si>
  <si>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</si>
  <si>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</si>
  <si>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</si>
  <si>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</si>
  <si>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</si>
  <si>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</si>
  <si>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</si>
  <si>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</si>
  <si>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</si>
  <si>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</si>
  <si>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</si>
  <si>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</si>
  <si>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</si>
  <si>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</si>
  <si>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</si>
  <si>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</si>
  <si>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</si>
  <si>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</si>
  <si>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</si>
  <si>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</si>
  <si>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</si>
  <si>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</si>
  <si>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</si>
  <si>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</si>
  <si>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</si>
  <si>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</si>
  <si>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</si>
  <si>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</si>
  <si>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</si>
  <si>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</si>
  <si>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</si>
  <si>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</si>
  <si>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</si>
  <si>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</si>
  <si>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</si>
  <si>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</si>
  <si>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</si>
  <si>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</si>
  <si>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</si>
  <si>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</si>
  <si>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</si>
  <si>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</si>
  <si>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</si>
  <si>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</si>
  <si>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</si>
  <si>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</si>
  <si>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</si>
  <si>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</si>
  <si>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</si>
  <si>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</si>
  <si>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</si>
  <si>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</si>
  <si>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</si>
  <si>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</si>
  <si>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</si>
  <si>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</si>
  <si>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</si>
  <si>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</si>
  <si>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</si>
  <si>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</si>
  <si>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</si>
  <si>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</si>
  <si>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</si>
  <si>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</si>
  <si>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</si>
  <si>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</si>
  <si>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</si>
  <si>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</si>
  <si>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</si>
  <si>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</si>
  <si>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</si>
  <si>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</si>
  <si>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</si>
  <si>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</si>
  <si>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</si>
  <si>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</si>
  <si>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</si>
  <si>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</si>
  <si>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</si>
  <si>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</si>
  <si>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</si>
  <si>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</si>
  <si>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</si>
  <si>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</si>
  <si>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</si>
  <si>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</si>
  <si>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</si>
  <si>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</si>
  <si>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</si>
  <si>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</si>
  <si>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</si>
  <si>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</si>
  <si>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</si>
  <si>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</si>
  <si>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</si>
  <si>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</si>
  <si>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</si>
  <si>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</si>
  <si>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</si>
  <si>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</si>
  <si>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</si>
  <si>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</si>
  <si>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</si>
  <si>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</si>
  <si>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</si>
  <si>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</si>
  <si>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</si>
  <si>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</si>
  <si>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</si>
  <si>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</si>
  <si>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</si>
  <si>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</si>
  <si>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</si>
  <si>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</si>
  <si>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</si>
  <si>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</si>
  <si>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</si>
  <si>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</si>
  <si>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</si>
  <si>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</si>
  <si>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</si>
  <si>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</si>
  <si>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</si>
  <si>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</si>
  <si>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</si>
  <si>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</si>
  <si>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</si>
  <si>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</si>
  <si>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</si>
  <si>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</si>
  <si>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</si>
  <si>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</si>
  <si>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</si>
  <si>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</si>
  <si>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</si>
  <si>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</si>
  <si>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</si>
  <si>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</si>
  <si>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</si>
  <si>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</si>
  <si>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</si>
  <si>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</si>
  <si>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</si>
  <si>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</si>
  <si>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</si>
  <si>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</si>
  <si>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</si>
  <si>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</si>
  <si>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</si>
  <si>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</si>
  <si>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</si>
  <si>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</si>
  <si>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</si>
  <si>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</si>
  <si>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</si>
  <si>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</si>
  <si>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</si>
  <si>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</si>
  <si>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</si>
  <si>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</si>
  <si>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</si>
  <si>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</si>
  <si>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</si>
  <si>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</si>
  <si>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</si>
  <si>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</si>
  <si>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</si>
  <si>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</si>
  <si>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</si>
  <si>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</si>
  <si>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</si>
  <si>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</si>
  <si>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</si>
  <si>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</si>
  <si>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</si>
  <si>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</si>
  <si>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</si>
  <si>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</si>
  <si>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</si>
  <si>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</si>
  <si>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</si>
  <si>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</si>
  <si>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</si>
  <si>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</si>
  <si>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</si>
  <si>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</si>
  <si>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</si>
  <si>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</si>
  <si>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</si>
  <si>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</si>
  <si>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</si>
  <si>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</si>
  <si>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</si>
  <si>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</si>
  <si>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</si>
  <si>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</si>
  <si>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</si>
  <si>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</si>
  <si>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</si>
  <si>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</si>
  <si>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</si>
  <si>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</si>
  <si>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</si>
  <si>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</si>
  <si>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</si>
  <si>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</si>
  <si>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</si>
  <si>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</si>
  <si>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</si>
  <si>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</si>
  <si>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</si>
  <si>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</si>
  <si>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</si>
  <si>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</si>
  <si>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</si>
  <si>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</si>
  <si>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</si>
  <si>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</si>
  <si>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</si>
  <si>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</si>
  <si>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</si>
  <si>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</si>
  <si>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</si>
  <si>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</si>
  <si>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</si>
  <si>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</si>
  <si>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</si>
  <si>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</si>
  <si>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</si>
  <si>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</si>
  <si>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</si>
  <si>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</si>
  <si>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</si>
  <si>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</si>
  <si>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</si>
  <si>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</si>
  <si>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</si>
  <si>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</si>
  <si>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</si>
  <si>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</si>
  <si>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</si>
  <si>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</si>
  <si>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</si>
  <si>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</si>
  <si>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</si>
  <si>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</si>
  <si>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</si>
  <si>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</si>
  <si>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</si>
  <si>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</si>
  <si>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</si>
  <si>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</si>
  <si>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</si>
  <si>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</si>
  <si>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</si>
  <si>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</si>
  <si>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</si>
  <si>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</si>
  <si>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</si>
  <si>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</si>
  <si>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</si>
  <si>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</si>
  <si>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</si>
  <si>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</si>
  <si>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</si>
  <si>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</si>
  <si>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</si>
  <si>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</si>
  <si>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</si>
  <si>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</si>
  <si>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</si>
  <si>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</si>
  <si>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</si>
  <si>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</si>
  <si>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</si>
  <si>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</si>
  <si>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</si>
  <si>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</si>
  <si>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</si>
  <si>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</si>
  <si>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</si>
  <si>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</si>
  <si>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</si>
  <si>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</si>
  <si>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</si>
  <si>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</si>
  <si>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</si>
  <si>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</si>
  <si>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</si>
  <si>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</si>
  <si>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</si>
  <si>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</si>
  <si>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</si>
  <si>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</si>
  <si>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</si>
  <si>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</si>
  <si>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</si>
  <si>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</si>
  <si>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</si>
  <si>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</si>
  <si>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</si>
  <si>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</si>
  <si>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</si>
  <si>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</si>
  <si>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</si>
  <si>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</si>
  <si>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</si>
  <si>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</si>
  <si>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</si>
  <si>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</si>
  <si>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</si>
  <si>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</si>
  <si>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</si>
  <si>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</si>
  <si>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</si>
  <si>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</si>
  <si>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</si>
  <si>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</si>
  <si>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</si>
  <si>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</si>
  <si>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</si>
  <si>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</si>
  <si>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</si>
  <si>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</si>
  <si>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</si>
  <si>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</si>
  <si>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</si>
  <si>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</si>
  <si>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</si>
  <si>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</si>
  <si>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</si>
  <si>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</si>
  <si>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</si>
  <si>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</si>
  <si>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</si>
  <si>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</si>
  <si>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</si>
  <si>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</si>
  <si>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</si>
  <si>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</si>
  <si>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</si>
  <si>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</si>
  <si>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</si>
  <si>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</si>
  <si>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</si>
  <si>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</si>
  <si>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</si>
  <si>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</si>
  <si>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</si>
  <si>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</si>
  <si>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</si>
  <si>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</si>
  <si>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</si>
  <si>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</si>
  <si>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</si>
  <si>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</si>
  <si>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</si>
  <si>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</si>
  <si>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</si>
  <si>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</si>
  <si>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</si>
  <si>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</si>
  <si>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</si>
  <si>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</si>
  <si>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</si>
  <si>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</si>
  <si>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</si>
  <si>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</si>
  <si>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</si>
  <si>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</si>
  <si>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</si>
  <si>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</si>
  <si>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</si>
  <si>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</si>
  <si>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</si>
  <si>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</si>
  <si>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</si>
  <si>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</si>
  <si>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</si>
  <si>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</si>
  <si>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</si>
  <si>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</si>
  <si>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</si>
  <si>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</si>
  <si>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</si>
  <si>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</si>
  <si>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</si>
  <si>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</si>
  <si>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</si>
  <si>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</si>
  <si>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</si>
  <si>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</si>
  <si>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</si>
  <si>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</si>
  <si>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</si>
  <si>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</si>
  <si>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</si>
  <si>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</si>
  <si>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</si>
  <si>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</si>
  <si>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</si>
  <si>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</si>
  <si>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</si>
  <si>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</si>
  <si>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</si>
  <si>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</si>
  <si>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</si>
  <si>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</si>
  <si>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</si>
  <si>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</si>
  <si>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</si>
  <si>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</si>
  <si>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</si>
  <si>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</si>
  <si>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</si>
  <si>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</si>
  <si>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</si>
  <si>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</si>
  <si>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</si>
  <si>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</si>
  <si>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</si>
  <si>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</si>
  <si>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</si>
  <si>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</si>
  <si>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</si>
  <si>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</si>
  <si>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</si>
  <si>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</si>
  <si>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</si>
  <si>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</si>
  <si>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</si>
  <si>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</si>
  <si>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</si>
  <si>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</si>
  <si>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</si>
  <si>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</si>
  <si>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</si>
  <si>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</si>
  <si>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</si>
  <si>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</si>
  <si>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</si>
  <si>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</si>
  <si>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</si>
  <si>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</si>
  <si>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</si>
  <si>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</si>
  <si>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</si>
  <si>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</si>
  <si>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</si>
  <si>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</si>
  <si>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</si>
  <si>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</si>
  <si>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</si>
  <si>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</si>
  <si>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</si>
  <si>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</si>
  <si>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</si>
  <si>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</si>
  <si>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</si>
  <si>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</si>
  <si>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</si>
  <si>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</si>
  <si>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</si>
  <si>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</si>
  <si>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</si>
  <si>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</si>
  <si>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</si>
  <si>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</si>
  <si>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</si>
  <si>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</si>
  <si>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</si>
  <si>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</si>
  <si>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</si>
  <si>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</si>
  <si>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</si>
  <si>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</si>
  <si>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</si>
  <si>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</si>
  <si>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</si>
  <si>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</si>
  <si>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</si>
  <si>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</si>
  <si>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</si>
  <si>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</si>
  <si>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</si>
  <si>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</si>
  <si>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</si>
  <si>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</si>
  <si>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</si>
  <si>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</si>
  <si>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</si>
  <si>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</si>
  <si>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</si>
  <si>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</si>
  <si>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</si>
  <si>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</si>
  <si>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</si>
  <si>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</si>
  <si>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</si>
  <si>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</si>
  <si>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</si>
  <si>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</si>
  <si>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</si>
  <si>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</si>
  <si>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</si>
  <si>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</si>
  <si>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</si>
  <si>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</si>
  <si>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</si>
  <si>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</si>
  <si>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</si>
  <si>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</si>
  <si>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</si>
  <si>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</si>
  <si>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</si>
  <si>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</si>
  <si>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</si>
  <si>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</si>
  <si>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</si>
  <si>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</si>
  <si>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</si>
  <si>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</si>
  <si>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</si>
  <si>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</si>
  <si>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</si>
  <si>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</si>
  <si>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</si>
  <si>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</si>
  <si>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</si>
  <si>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</si>
  <si>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</si>
  <si>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</si>
  <si>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</si>
  <si>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</si>
  <si>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</si>
  <si>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</si>
  <si>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</si>
  <si>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</si>
  <si>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</si>
  <si>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</si>
  <si>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</si>
  <si>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</si>
  <si>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</si>
  <si>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</si>
  <si>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</si>
  <si>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</si>
  <si>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</si>
  <si>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</si>
  <si>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</si>
  <si>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</si>
  <si>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</si>
  <si>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</si>
  <si>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</si>
  <si>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</si>
  <si>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</si>
  <si>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</si>
  <si>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</si>
  <si>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</si>
  <si>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</si>
  <si>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</si>
  <si>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</si>
  <si>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</si>
  <si>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</si>
  <si>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</si>
  <si>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</si>
  <si>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</si>
  <si>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</si>
  <si>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</si>
  <si>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</si>
  <si>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</si>
  <si>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</si>
  <si>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</si>
  <si>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</si>
  <si>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</si>
  <si>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</si>
  <si>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</si>
  <si>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</si>
  <si>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</si>
  <si>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</si>
  <si>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</si>
  <si>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</si>
  <si>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</si>
  <si>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</si>
  <si>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</si>
  <si>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</si>
  <si>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</si>
  <si>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</si>
  <si>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</si>
  <si>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</si>
  <si>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</si>
  <si>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</si>
  <si>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</si>
  <si>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</si>
  <si>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</si>
  <si>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</si>
  <si>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</si>
  <si>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</si>
  <si>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</si>
  <si>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</si>
  <si>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</si>
  <si>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</si>
  <si>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</si>
  <si>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</si>
  <si>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</si>
  <si>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</si>
  <si>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</si>
  <si>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</si>
  <si>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</si>
  <si>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</si>
  <si>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</si>
  <si>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</si>
  <si>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</si>
  <si>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</si>
  <si>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</si>
  <si>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</si>
  <si>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</si>
  <si>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</si>
  <si>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</si>
  <si>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</si>
  <si>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</si>
  <si>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</si>
  <si>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</si>
  <si>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</si>
  <si>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</si>
  <si>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</si>
  <si>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</si>
  <si>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</si>
  <si>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</si>
  <si>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</si>
  <si>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</si>
  <si>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</si>
  <si>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</si>
  <si>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</si>
  <si>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</si>
  <si>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</si>
  <si>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</si>
  <si>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</si>
  <si>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</si>
  <si>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</si>
  <si>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</si>
  <si>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</si>
  <si>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</si>
  <si>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</si>
  <si>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</si>
  <si>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</si>
  <si>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</si>
  <si>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</si>
  <si>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</si>
  <si>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</si>
  <si>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</si>
  <si>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</si>
  <si>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</si>
  <si>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</si>
  <si>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</si>
  <si>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</si>
  <si>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</si>
  <si>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</si>
  <si>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</si>
  <si>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</si>
  <si>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</si>
  <si>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</si>
  <si>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</si>
  <si>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</si>
  <si>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</si>
  <si>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</si>
  <si>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</si>
  <si>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</si>
  <si>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</si>
  <si>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</si>
  <si>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</si>
  <si>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</si>
  <si>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</si>
  <si>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</si>
  <si>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</si>
  <si>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</si>
  <si>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</si>
  <si>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</si>
  <si>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</si>
  <si>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</si>
  <si>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</si>
  <si>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</si>
  <si>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</si>
  <si>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</si>
  <si>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</si>
  <si>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</si>
  <si>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</si>
  <si>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</si>
  <si>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</si>
  <si>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</si>
  <si>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</si>
  <si>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</si>
  <si>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</si>
  <si>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</si>
  <si>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</si>
  <si>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</si>
  <si>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</si>
  <si>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</si>
  <si>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</si>
  <si>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</si>
  <si>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</si>
  <si>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</si>
  <si>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</si>
  <si>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</si>
  <si>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</si>
  <si>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</si>
  <si>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</si>
  <si>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</si>
  <si>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</si>
  <si>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</si>
  <si>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</si>
  <si>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</si>
  <si>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</si>
  <si>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</si>
  <si>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</si>
  <si>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</si>
  <si>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</si>
  <si>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</si>
  <si>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</si>
  <si>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</si>
  <si>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</si>
  <si>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</si>
  <si>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</si>
  <si>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</si>
  <si>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</si>
  <si>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</si>
  <si>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</si>
  <si>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</si>
  <si>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</si>
  <si>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</si>
  <si>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</si>
  <si>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</si>
  <si>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</si>
  <si>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</si>
  <si>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</si>
  <si>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</si>
  <si>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</si>
  <si>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</si>
  <si>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</si>
  <si>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</si>
  <si>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</si>
  <si>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</si>
  <si>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</si>
  <si>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</si>
  <si>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</si>
  <si>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</si>
  <si>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</si>
  <si>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</si>
  <si>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</si>
  <si>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</si>
  <si>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</si>
  <si>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</si>
  <si>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</si>
  <si>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</si>
  <si>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</si>
  <si>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</si>
  <si>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</si>
  <si>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</si>
  <si>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</si>
  <si>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</si>
  <si>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</si>
  <si>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</si>
  <si>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</si>
  <si>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</si>
  <si>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</si>
  <si>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</si>
  <si>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</si>
  <si>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</si>
  <si>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</si>
  <si>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</si>
  <si>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</si>
  <si>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</si>
  <si>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</si>
  <si>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</si>
  <si>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</si>
  <si>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</si>
  <si>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</si>
  <si>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</si>
  <si>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</si>
  <si>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</si>
  <si>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</si>
  <si>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</si>
  <si>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</si>
  <si>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</si>
  <si>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</si>
  <si>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</si>
  <si>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</si>
  <si>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</si>
  <si>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</si>
  <si>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</si>
  <si>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</si>
  <si>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</si>
  <si>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</si>
  <si>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</si>
  <si>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</si>
  <si>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</si>
  <si>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</si>
  <si>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</si>
  <si>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</si>
  <si>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</si>
  <si>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</si>
  <si>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</si>
  <si>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</si>
  <si>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</si>
  <si>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</si>
  <si>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</si>
  <si>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</si>
  <si>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</si>
  <si>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</si>
  <si>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</si>
  <si>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</si>
  <si>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</si>
  <si>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</si>
  <si>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</si>
  <si>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</si>
  <si>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</si>
  <si>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</si>
  <si>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</si>
  <si>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</si>
  <si>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</si>
  <si>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</si>
  <si>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</si>
  <si>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</si>
  <si>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</si>
  <si>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</si>
  <si>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</si>
  <si>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</si>
  <si>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</si>
  <si>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</si>
  <si>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</si>
  <si>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</si>
  <si>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</si>
  <si>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</si>
  <si>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</si>
  <si>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</si>
  <si>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</si>
  <si>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</si>
  <si>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</si>
  <si>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</si>
  <si>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</si>
  <si>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</si>
  <si>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</si>
  <si>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</si>
  <si>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</si>
  <si>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</si>
  <si>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</si>
  <si>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</si>
  <si>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</si>
  <si>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</si>
  <si>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</si>
  <si>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</si>
  <si>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</si>
  <si>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</si>
  <si>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</si>
  <si>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</si>
  <si>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</si>
  <si>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</si>
  <si>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</si>
  <si>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</si>
  <si>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</si>
  <si>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</si>
  <si>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</si>
  <si>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</si>
  <si>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</si>
  <si>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</si>
  <si>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</si>
  <si>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</si>
  <si>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</si>
  <si>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</si>
  <si>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</si>
  <si>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</si>
  <si>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</si>
  <si>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</si>
  <si>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</si>
  <si>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</si>
  <si>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</si>
  <si>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</si>
  <si>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</si>
  <si>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</si>
  <si>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</si>
  <si>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</si>
  <si>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</si>
  <si>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</si>
  <si>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</si>
  <si>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</si>
  <si>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</si>
  <si>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</si>
  <si>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</si>
  <si>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</si>
  <si>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</si>
  <si>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</si>
  <si>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</si>
  <si>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</si>
  <si>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</si>
  <si>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</si>
  <si>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</si>
  <si>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</si>
  <si>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</si>
  <si>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</si>
  <si>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</si>
  <si>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</si>
  <si>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</si>
  <si>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</si>
  <si>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</si>
  <si>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</si>
  <si>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</si>
  <si>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</si>
  <si>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</si>
  <si>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</si>
  <si>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</si>
  <si>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</si>
  <si>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</si>
  <si>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</si>
  <si>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</si>
  <si>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</si>
  <si>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</si>
  <si>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</si>
  <si>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</si>
  <si>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</si>
  <si>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</si>
  <si>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</si>
  <si>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</si>
  <si>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</si>
  <si>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</si>
  <si>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</si>
  <si>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</si>
  <si>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</si>
  <si>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</si>
  <si>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</si>
  <si>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</si>
  <si>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</si>
  <si>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</si>
  <si>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</si>
  <si>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</si>
  <si>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</si>
  <si>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</si>
  <si>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</si>
  <si>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</si>
  <si>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</si>
  <si>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</si>
  <si>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</si>
  <si>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</si>
  <si>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</si>
  <si>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</si>
  <si>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</si>
  <si>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</si>
  <si>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</si>
  <si>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</si>
  <si>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</si>
  <si>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</si>
  <si>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</si>
  <si>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</si>
  <si>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</si>
  <si>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</si>
  <si>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</si>
  <si>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</si>
  <si>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</si>
  <si>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</si>
  <si>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</si>
  <si>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</si>
  <si>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</si>
  <si>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</si>
  <si>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</si>
  <si>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</si>
  <si>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</si>
  <si>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</si>
  <si>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</si>
  <si>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</si>
  <si>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</si>
  <si>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</si>
  <si>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</si>
  <si>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</si>
  <si>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</si>
  <si>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</si>
  <si>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</si>
  <si>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</si>
  <si>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</si>
  <si>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</si>
  <si>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</si>
  <si>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</si>
  <si>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</si>
  <si>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</si>
  <si>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</si>
  <si>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</si>
  <si>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</si>
  <si>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</si>
  <si>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</si>
  <si>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</si>
  <si>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</si>
  <si>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</si>
  <si>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</si>
  <si>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</si>
  <si>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</si>
  <si>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</si>
  <si>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</si>
  <si>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</si>
  <si>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</si>
  <si>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</si>
  <si>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</si>
  <si>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</si>
  <si>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</si>
  <si>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</si>
  <si>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</si>
  <si>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</si>
  <si>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</si>
  <si>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</si>
  <si>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</si>
  <si>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</si>
  <si>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</si>
  <si>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</si>
  <si>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</si>
  <si>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</si>
  <si>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</si>
  <si>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</si>
  <si>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</si>
  <si>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</si>
  <si>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</si>
  <si>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</si>
  <si>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</si>
  <si>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</si>
  <si>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</si>
  <si>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</si>
  <si>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</si>
  <si>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</si>
  <si>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</si>
  <si>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</si>
  <si>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</si>
  <si>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</si>
  <si>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</si>
  <si>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</si>
  <si>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</si>
  <si>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</si>
  <si>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</si>
  <si>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</si>
  <si>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</si>
  <si>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</si>
  <si>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</si>
  <si>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</si>
  <si>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</si>
  <si>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</si>
  <si>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</si>
  <si>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</si>
  <si>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</si>
  <si>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</si>
  <si>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</si>
  <si>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</si>
  <si>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</si>
  <si>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</si>
  <si>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</si>
  <si>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</si>
  <si>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</si>
  <si>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</si>
  <si>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</si>
  <si>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</si>
  <si>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</si>
  <si>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</si>
  <si>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</si>
  <si>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</si>
  <si>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</si>
  <si>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</si>
  <si>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</si>
  <si>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</si>
  <si>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</si>
  <si>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</si>
  <si>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</si>
  <si>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</si>
  <si>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</si>
  <si>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</si>
  <si>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</si>
  <si>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</si>
  <si>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</si>
  <si>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</si>
  <si>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</si>
  <si>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</si>
  <si>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</si>
  <si>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</si>
  <si>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</si>
  <si>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</si>
  <si>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</si>
  <si>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</si>
  <si>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</si>
  <si>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</si>
  <si>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</si>
  <si>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</si>
  <si>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</si>
  <si>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</si>
  <si>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</si>
  <si>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</si>
  <si>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</si>
  <si>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</si>
  <si>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</si>
  <si>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</si>
  <si>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</si>
  <si>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</si>
  <si>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</si>
  <si>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</si>
  <si>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</si>
  <si>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</si>
  <si>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</si>
  <si>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</si>
  <si>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</si>
  <si>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</si>
  <si>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</si>
  <si>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</si>
  <si>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</si>
  <si>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</si>
  <si>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</si>
  <si>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</si>
  <si>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</si>
  <si>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</si>
  <si>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</si>
  <si>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</si>
  <si>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</si>
  <si>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</si>
  <si>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</si>
  <si>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</si>
  <si>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</si>
  <si>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</si>
  <si>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</si>
  <si>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</si>
  <si>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</si>
  <si>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</si>
  <si>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</si>
  <si>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</si>
  <si>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</si>
  <si>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</si>
  <si>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</si>
  <si>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</si>
  <si>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</si>
  <si>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</si>
  <si>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</si>
  <si>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</si>
  <si>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</si>
  <si>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</si>
  <si>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</si>
  <si>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</si>
  <si>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</si>
  <si>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</si>
  <si>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</si>
  <si>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</si>
  <si>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</si>
  <si>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</si>
  <si>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</si>
  <si>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</si>
  <si>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</si>
  <si>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</si>
  <si>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</si>
  <si>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</si>
  <si>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</si>
  <si>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</si>
  <si>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</si>
  <si>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</si>
  <si>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</si>
  <si>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</si>
  <si>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</si>
  <si>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</si>
  <si>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</si>
  <si>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</si>
  <si>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</si>
  <si>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</si>
  <si>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</si>
  <si>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</si>
  <si>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</si>
  <si>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</si>
  <si>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</si>
  <si>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</si>
  <si>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</si>
  <si>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</si>
  <si>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</si>
  <si>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</si>
  <si>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</si>
  <si>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</si>
  <si>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</si>
  <si>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</si>
  <si>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</si>
  <si>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</si>
  <si>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</si>
  <si>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</si>
  <si>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</si>
  <si>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</si>
  <si>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</si>
  <si>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</si>
  <si>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</si>
  <si>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</si>
  <si>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</si>
  <si>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</si>
  <si>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</si>
  <si>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</si>
  <si>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</si>
  <si>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</si>
  <si>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</si>
  <si>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</si>
  <si>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</si>
  <si>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</si>
  <si>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</si>
  <si>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</si>
  <si>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</si>
  <si>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</si>
  <si>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</si>
  <si>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</si>
  <si>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</si>
  <si>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</si>
  <si>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</si>
  <si>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</si>
  <si>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</si>
  <si>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</si>
  <si>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</si>
  <si>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</si>
  <si>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</si>
  <si>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</si>
  <si>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</si>
  <si>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</si>
  <si>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</si>
  <si>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</si>
  <si>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</si>
  <si>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</si>
  <si>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</si>
  <si>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</si>
  <si>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</si>
  <si>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</si>
  <si>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</si>
  <si>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</si>
  <si>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</si>
  <si>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</si>
  <si>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</si>
  <si>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</si>
  <si>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</si>
  <si>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</si>
  <si>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</si>
  <si>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</si>
  <si>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</si>
  <si>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</si>
  <si>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</si>
  <si>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</si>
  <si>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</si>
  <si>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</si>
  <si>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</si>
  <si>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</si>
  <si>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</si>
  <si>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</si>
  <si>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</si>
  <si>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</si>
  <si>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</si>
  <si>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</si>
  <si>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</si>
  <si>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</si>
  <si>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</si>
  <si>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</si>
  <si>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</si>
  <si>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</si>
  <si>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</si>
  <si>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</si>
  <si>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</si>
  <si>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</si>
  <si>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</si>
  <si>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</si>
  <si>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</si>
  <si>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</si>
  <si>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</si>
  <si>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</si>
  <si>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</si>
  <si>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</si>
  <si>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</si>
  <si>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</si>
  <si>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</si>
  <si>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</si>
  <si>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</si>
  <si>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</si>
  <si>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</si>
  <si>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</si>
  <si>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</si>
  <si>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</si>
  <si>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</si>
  <si>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</si>
  <si>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</si>
  <si>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</si>
  <si>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</si>
  <si>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</si>
  <si>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</si>
  <si>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</si>
  <si>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</si>
  <si>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</si>
  <si>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</si>
  <si>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</si>
  <si>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</si>
  <si>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</si>
  <si>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</si>
  <si>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</si>
  <si>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</si>
  <si>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</si>
  <si>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</si>
  <si>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</si>
  <si>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</si>
  <si>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</si>
  <si>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</si>
  <si>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</si>
  <si>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</si>
  <si>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</si>
  <si>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</si>
  <si>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</si>
  <si>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</si>
  <si>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</si>
  <si>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</si>
  <si>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</si>
  <si>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</si>
  <si>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</si>
  <si>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</si>
  <si>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</si>
  <si>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</si>
  <si>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</si>
  <si>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</si>
  <si>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</si>
  <si>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</si>
  <si>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</si>
  <si>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</si>
  <si>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</si>
  <si>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</si>
  <si>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</si>
  <si>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</si>
  <si>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</si>
  <si>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</si>
  <si>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</si>
  <si>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</si>
  <si>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</si>
  <si>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</si>
  <si>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</si>
  <si>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</si>
  <si>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</si>
  <si>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</si>
  <si>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</si>
  <si>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</si>
  <si>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</si>
  <si>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</si>
  <si>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</si>
  <si>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</si>
  <si>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</si>
  <si>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</si>
  <si>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</si>
  <si>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</si>
  <si>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</si>
  <si>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</si>
  <si>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</si>
  <si>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</si>
  <si>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</si>
  <si>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</si>
  <si>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</si>
  <si>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</si>
  <si>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</si>
  <si>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</si>
  <si>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</si>
  <si>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</si>
  <si>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</si>
  <si>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</si>
  <si>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</si>
  <si>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</si>
  <si>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</si>
  <si>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</si>
  <si>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</si>
  <si>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</si>
  <si>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</si>
  <si>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</si>
  <si>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</si>
  <si>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</si>
  <si>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</si>
  <si>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</si>
  <si>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</si>
  <si>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</si>
  <si>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</si>
  <si>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</si>
  <si>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</si>
  <si>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</si>
  <si>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</si>
  <si>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</si>
  <si>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</si>
  <si>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</si>
  <si>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</si>
  <si>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</si>
  <si>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</si>
  <si>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</si>
  <si>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</si>
  <si>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</si>
  <si>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</si>
  <si>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</si>
  <si>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</si>
  <si>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</si>
  <si>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</si>
  <si>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</si>
  <si>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</si>
  <si>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</si>
  <si>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</si>
  <si>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</si>
  <si>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</si>
  <si>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</si>
  <si>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</si>
  <si>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</si>
  <si>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</si>
  <si>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</si>
  <si>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</si>
  <si>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</si>
  <si>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</si>
  <si>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</si>
  <si>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</si>
  <si>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</si>
  <si>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</si>
  <si>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</si>
  <si>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</si>
  <si>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</si>
  <si>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</si>
  <si>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</si>
  <si>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</si>
  <si>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</si>
  <si>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</si>
  <si>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</si>
  <si>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</si>
  <si>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</si>
  <si>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</si>
  <si>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</si>
  <si>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</si>
  <si>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</si>
  <si>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</si>
  <si>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</si>
  <si>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</si>
  <si>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</si>
  <si>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</si>
  <si>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</si>
  <si>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</si>
  <si>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</si>
  <si>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</si>
  <si>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</si>
  <si>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</si>
  <si>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</si>
  <si>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</si>
  <si>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</si>
  <si>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</si>
  <si>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</si>
  <si>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</si>
  <si>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</si>
  <si>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</si>
  <si>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</si>
  <si>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</si>
  <si>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</si>
  <si>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</si>
  <si>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</si>
  <si>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</si>
  <si>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</si>
  <si>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</si>
  <si>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</si>
  <si>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</si>
  <si>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</si>
  <si>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</si>
  <si>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</si>
  <si>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</si>
  <si>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</si>
  <si>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</si>
  <si>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</si>
  <si>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</si>
  <si>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</si>
  <si>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</si>
  <si>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</si>
  <si>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</si>
  <si>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</si>
  <si>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</si>
  <si>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</si>
  <si>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</si>
  <si>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</si>
  <si>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</si>
  <si>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</si>
  <si>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</si>
  <si>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</si>
  <si>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</si>
  <si>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</si>
  <si>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</si>
  <si>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</si>
  <si>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</si>
  <si>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</si>
  <si>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</si>
  <si>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</si>
  <si>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</si>
  <si>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</si>
  <si>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</si>
  <si>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</si>
  <si>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</si>
  <si>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</si>
  <si>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</si>
  <si>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</si>
  <si>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</si>
  <si>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</si>
  <si>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</si>
  <si>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</si>
  <si>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</si>
  <si>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</si>
  <si>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</si>
  <si>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</si>
  <si>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</si>
  <si>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</si>
  <si>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</si>
  <si>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</si>
  <si>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</si>
  <si>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</si>
  <si>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</si>
  <si>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</si>
  <si>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</si>
  <si>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</si>
  <si>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</si>
  <si>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</si>
  <si>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</si>
  <si>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</si>
  <si>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</si>
  <si>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</si>
  <si>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</si>
  <si>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</si>
  <si>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</si>
  <si>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</si>
  <si>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</si>
  <si>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</si>
  <si>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</si>
  <si>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</si>
  <si>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</si>
  <si>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</si>
  <si>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</si>
  <si>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</si>
  <si>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</si>
  <si>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</si>
  <si>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</si>
  <si>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</si>
  <si>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</si>
  <si>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</si>
  <si>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</si>
  <si>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</si>
  <si>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</si>
  <si>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</si>
  <si>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</si>
  <si>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</si>
  <si>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</si>
  <si>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</si>
  <si>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</si>
  <si>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</si>
  <si>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</si>
  <si>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</si>
  <si>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</si>
  <si>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</si>
  <si>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</si>
  <si>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</si>
  <si>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</si>
  <si>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</si>
  <si>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</si>
  <si>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</si>
  <si>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</si>
  <si>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</si>
  <si>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</si>
  <si>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</si>
  <si>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</si>
  <si>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</si>
  <si>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</si>
  <si>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</si>
  <si>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</si>
  <si>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</si>
  <si>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</si>
  <si>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</si>
  <si>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</si>
  <si>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</si>
  <si>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</si>
  <si>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</si>
  <si>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</si>
  <si>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</si>
  <si>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</si>
  <si>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</si>
  <si>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</si>
  <si>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</si>
  <si>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</si>
  <si>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</si>
  <si>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</si>
  <si>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</si>
  <si>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</si>
  <si>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</si>
  <si>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</si>
  <si>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</si>
  <si>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</si>
  <si>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</si>
  <si>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</si>
  <si>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</si>
  <si>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</si>
  <si>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</si>
  <si>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</si>
  <si>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</si>
  <si>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</si>
  <si>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</si>
  <si>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</si>
  <si>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</si>
  <si>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</si>
  <si>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</si>
  <si>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</si>
  <si>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</si>
  <si>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</si>
  <si>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</si>
  <si>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</si>
  <si>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</si>
  <si>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</si>
  <si>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</si>
  <si>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</si>
  <si>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</si>
  <si>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</si>
  <si>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</si>
  <si>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</si>
  <si>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</si>
  <si>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</si>
  <si>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</si>
  <si>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</si>
  <si>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</si>
  <si>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</si>
  <si>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</si>
  <si>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</si>
  <si>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</si>
  <si>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</si>
  <si>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</si>
  <si>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</si>
  <si>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</si>
  <si>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</si>
  <si>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</si>
  <si>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</si>
  <si>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</si>
  <si>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</si>
  <si>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</si>
  <si>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</si>
  <si>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</si>
  <si>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</si>
  <si>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</si>
  <si>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</si>
  <si>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</si>
  <si>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</si>
  <si>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</si>
  <si>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</si>
  <si>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</si>
  <si>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</si>
  <si>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</si>
  <si>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</si>
  <si>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</si>
  <si>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</si>
  <si>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</si>
  <si>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</si>
  <si>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</si>
  <si>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</si>
  <si>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</si>
  <si>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</si>
  <si>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</si>
  <si>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</si>
  <si>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</si>
  <si>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</si>
  <si>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</si>
  <si>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</si>
  <si>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</si>
  <si>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</si>
  <si>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</si>
  <si>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</si>
  <si>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</si>
  <si>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</si>
  <si>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</si>
  <si>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</si>
  <si>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</si>
  <si>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</si>
  <si>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</si>
  <si>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</si>
  <si>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</si>
  <si>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</si>
  <si>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</si>
  <si>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</si>
  <si>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</si>
  <si>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</si>
  <si>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</si>
  <si>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</si>
  <si>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</si>
  <si>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</si>
  <si>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</si>
  <si>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</si>
  <si>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</si>
  <si>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</si>
  <si>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</si>
  <si>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</si>
  <si>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</si>
  <si>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</si>
  <si>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</si>
  <si>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</si>
  <si>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</si>
  <si>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</si>
  <si>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</si>
  <si>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</si>
  <si>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</si>
  <si>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</si>
  <si>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</si>
  <si>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</si>
  <si>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</si>
  <si>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</si>
  <si>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</si>
  <si>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</si>
  <si>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</si>
  <si>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</si>
  <si>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</si>
  <si>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</si>
  <si>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</si>
  <si>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</si>
  <si>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</si>
  <si>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</si>
  <si>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</si>
  <si>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</si>
  <si>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</si>
  <si>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</si>
  <si>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</si>
  <si>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</si>
  <si>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</si>
  <si>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</si>
  <si>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</si>
  <si>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</si>
  <si>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</si>
  <si>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</si>
  <si>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</si>
  <si>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</si>
  <si>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</si>
  <si>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</si>
  <si>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</si>
  <si>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</si>
  <si>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</si>
  <si>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</si>
  <si>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</si>
  <si>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</si>
  <si>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</si>
  <si>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</si>
  <si>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</si>
  <si>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</si>
  <si>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</si>
  <si>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</si>
  <si>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</si>
  <si>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</si>
  <si>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</si>
  <si>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</si>
  <si>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</si>
  <si>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</si>
  <si>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</si>
  <si>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</si>
  <si>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</si>
  <si>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</si>
  <si>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</si>
  <si>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</si>
  <si>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</si>
  <si>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</si>
  <si>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</si>
  <si>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</si>
  <si>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</si>
  <si>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</si>
  <si>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</si>
  <si>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</si>
  <si>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</si>
  <si>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</si>
  <si>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</si>
  <si>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</si>
  <si>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</si>
  <si>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</si>
  <si>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</si>
  <si>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</si>
  <si>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</si>
  <si>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</si>
  <si>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</si>
  <si>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</si>
  <si>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</si>
  <si>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</si>
  <si>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</si>
  <si>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</si>
  <si>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</si>
  <si>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</si>
  <si>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</si>
  <si>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</si>
  <si>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</si>
  <si>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</si>
  <si>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</si>
  <si>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</si>
  <si>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</si>
  <si>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</si>
  <si>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</si>
  <si>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</si>
  <si>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</si>
  <si>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</si>
  <si>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</si>
  <si>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</si>
  <si>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</si>
  <si>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</si>
  <si>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</si>
  <si>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</si>
  <si>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</si>
  <si>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</si>
  <si>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</si>
  <si>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</si>
  <si>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</si>
  <si>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</si>
  <si>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</si>
  <si>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</si>
  <si>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</si>
  <si>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</si>
  <si>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</si>
  <si>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</si>
  <si>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</si>
  <si>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</si>
  <si>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</si>
  <si>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</si>
  <si>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</si>
  <si>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</si>
  <si>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</si>
  <si>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</si>
  <si>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</si>
  <si>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</si>
  <si>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</si>
  <si>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</si>
  <si>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</si>
  <si>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</si>
  <si>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</si>
  <si>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</si>
  <si>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</si>
  <si>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</si>
  <si>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</si>
  <si>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</si>
  <si>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</si>
  <si>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</si>
  <si>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</si>
  <si>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</si>
  <si>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</si>
  <si>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</si>
  <si>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</si>
  <si>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</si>
  <si>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</si>
  <si>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</si>
  <si>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</si>
  <si>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</si>
  <si>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</si>
  <si>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</si>
  <si>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</si>
  <si>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</si>
  <si>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</si>
  <si>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</si>
  <si>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</si>
  <si>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</si>
  <si>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</si>
  <si>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</si>
  <si>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</si>
  <si>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</si>
  <si>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</si>
  <si>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</si>
  <si>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</si>
  <si>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</si>
  <si>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</si>
  <si>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</si>
  <si>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</si>
  <si>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</si>
  <si>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</si>
  <si>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</si>
  <si>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</si>
  <si>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</si>
  <si>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</si>
  <si>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</si>
  <si>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</si>
  <si>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</si>
  <si>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</si>
  <si>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</si>
  <si>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</si>
  <si>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</si>
  <si>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</si>
  <si>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</si>
  <si>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</si>
  <si>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</si>
  <si>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</si>
  <si>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</si>
  <si>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</si>
  <si>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</si>
  <si>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</si>
  <si>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</si>
  <si>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</si>
  <si>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</si>
  <si>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</si>
  <si>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</si>
  <si>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</si>
  <si>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</si>
  <si>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</si>
  <si>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</si>
  <si>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</si>
  <si>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</si>
  <si>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</si>
  <si>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</si>
  <si>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</si>
  <si>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</si>
  <si>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</si>
  <si>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</si>
  <si>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</si>
  <si>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</si>
  <si>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</si>
  <si>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</si>
  <si>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</si>
  <si>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</si>
  <si>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</si>
  <si>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</si>
  <si>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</si>
  <si>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</si>
  <si>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</si>
  <si>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</si>
  <si>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</si>
  <si>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</si>
  <si>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</si>
  <si>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</si>
  <si>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</si>
  <si>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</si>
  <si>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</si>
  <si>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</si>
  <si>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</si>
  <si>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</si>
  <si>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</si>
  <si>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</si>
  <si>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</si>
  <si>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</si>
  <si>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</si>
  <si>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</si>
  <si>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</si>
  <si>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</si>
  <si>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</si>
  <si>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</si>
  <si>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</si>
  <si>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</si>
  <si>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</si>
  <si>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</si>
  <si>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</si>
  <si>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</si>
  <si>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</si>
  <si>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</si>
  <si>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</si>
  <si>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</si>
  <si>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</si>
  <si>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</si>
  <si>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</si>
  <si>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</si>
  <si>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</si>
  <si>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</si>
  <si>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</si>
  <si>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</si>
  <si>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</si>
  <si>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</si>
  <si>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</si>
  <si>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</si>
  <si>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</si>
  <si>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</si>
  <si>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</si>
  <si>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</si>
  <si>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</si>
  <si>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</si>
  <si>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</si>
  <si>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</si>
  <si>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</si>
  <si>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</si>
  <si>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</si>
  <si>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</si>
  <si>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</si>
  <si>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</si>
  <si>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</si>
  <si>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</si>
  <si>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</si>
  <si>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</si>
  <si>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</si>
  <si>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</si>
  <si>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</si>
  <si>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</si>
  <si>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</si>
  <si>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</si>
  <si>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</si>
  <si>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</si>
  <si>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</si>
  <si>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</si>
  <si>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</si>
  <si>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</si>
  <si>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</si>
  <si>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</si>
  <si>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</si>
  <si>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</si>
  <si>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</si>
  <si>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</si>
  <si>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</si>
  <si>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</si>
  <si>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</si>
  <si>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</si>
  <si>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</si>
  <si>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</si>
  <si>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</si>
  <si>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</si>
  <si>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</si>
  <si>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</si>
  <si>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</si>
  <si>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</si>
  <si>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</si>
  <si>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</si>
  <si>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</si>
  <si>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</si>
  <si>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</si>
  <si>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</si>
  <si>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</si>
  <si>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</si>
  <si>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</si>
  <si>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</si>
  <si>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</si>
  <si>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</si>
  <si>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</si>
  <si>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</si>
  <si>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</si>
  <si>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</si>
  <si>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</si>
  <si>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</si>
  <si>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</si>
  <si>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</si>
  <si>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</si>
  <si>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</si>
  <si>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</si>
  <si>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</si>
  <si>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</si>
  <si>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</si>
  <si>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</si>
  <si>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</si>
  <si>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</si>
  <si>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</si>
  <si>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</si>
  <si>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</si>
  <si>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</si>
  <si>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</si>
  <si>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</si>
  <si>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</si>
  <si>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</si>
  <si>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</si>
  <si>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</si>
  <si>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</si>
  <si>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</si>
  <si>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</si>
  <si>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</si>
  <si>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</si>
  <si>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</si>
  <si>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</si>
  <si>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</si>
  <si>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</si>
  <si>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</si>
  <si>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</si>
  <si>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</si>
  <si>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</si>
  <si>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</si>
  <si>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</si>
  <si>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</si>
  <si>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</si>
  <si>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</si>
  <si>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</si>
  <si>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</si>
  <si>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</si>
  <si>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</si>
  <si>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</si>
  <si>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</si>
  <si>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</si>
  <si>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</si>
  <si>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</si>
  <si>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</si>
  <si>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</si>
  <si>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</si>
  <si>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</si>
  <si>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</si>
  <si>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</si>
  <si>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</si>
  <si>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</si>
  <si>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</si>
  <si>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</si>
  <si>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</si>
  <si>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</si>
  <si>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</si>
  <si>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</si>
  <si>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</si>
  <si>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</si>
  <si>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</si>
  <si>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</si>
  <si>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</si>
  <si>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</si>
  <si>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</si>
  <si>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</si>
  <si>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</si>
  <si>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</si>
  <si>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</si>
  <si>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</si>
  <si>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</si>
  <si>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</si>
  <si>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</si>
  <si>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</si>
  <si>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</si>
  <si>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</si>
  <si>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</si>
  <si>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</si>
  <si>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</si>
  <si>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</si>
  <si>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</si>
  <si>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</si>
  <si>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</si>
  <si>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</si>
  <si>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</si>
  <si>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</si>
  <si>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</si>
  <si>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</si>
  <si>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</si>
  <si>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</si>
  <si>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</si>
  <si>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</si>
  <si>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</si>
  <si>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</si>
  <si>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</si>
  <si>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</si>
  <si>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</si>
  <si>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</si>
  <si>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</si>
  <si>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</si>
  <si>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</si>
  <si>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</si>
  <si>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</si>
  <si>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</si>
  <si>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</si>
  <si>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</si>
  <si>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</si>
  <si>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</si>
  <si>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</si>
  <si>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</si>
  <si>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</si>
  <si>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</si>
  <si>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</si>
  <si>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</si>
  <si>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</si>
  <si>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</si>
  <si>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</si>
  <si>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</si>
  <si>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</si>
  <si>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</si>
  <si>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</si>
  <si>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</si>
  <si>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</si>
  <si>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</si>
  <si>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</si>
  <si>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</si>
  <si>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</si>
  <si>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</si>
  <si>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</si>
  <si>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</si>
  <si>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</si>
  <si>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</si>
  <si>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</si>
  <si>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</si>
  <si>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</si>
  <si>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</si>
  <si>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</si>
  <si>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</si>
  <si>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</si>
  <si>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</si>
  <si>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</si>
  <si>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</si>
  <si>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</si>
  <si>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</si>
  <si>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</si>
  <si>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</si>
  <si>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</si>
  <si>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</si>
  <si>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</si>
  <si>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</si>
  <si>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</si>
  <si>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</si>
  <si>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</si>
  <si>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</si>
  <si>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</si>
  <si>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</si>
  <si>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</si>
  <si>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</si>
  <si>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</si>
  <si>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</si>
  <si>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</si>
  <si>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</si>
  <si>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</si>
  <si>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</si>
  <si>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</si>
  <si>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</si>
  <si>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</si>
  <si>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</si>
  <si>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</si>
  <si>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</si>
  <si>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</si>
  <si>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</si>
  <si>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</si>
  <si>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</si>
  <si>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</si>
  <si>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</si>
  <si>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</si>
  <si>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</si>
  <si>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</si>
  <si>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</si>
  <si>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</si>
  <si>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</si>
  <si>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</si>
  <si>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</si>
  <si>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</si>
  <si>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</si>
  <si>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</si>
  <si>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</si>
  <si>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</si>
  <si>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</si>
  <si>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</si>
  <si>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</si>
  <si>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</si>
  <si>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</si>
  <si>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</si>
  <si>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</si>
  <si>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</si>
  <si>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</si>
  <si>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</si>
  <si>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</si>
  <si>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</si>
  <si>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</si>
  <si>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</si>
  <si>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</si>
  <si>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</si>
  <si>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</si>
  <si>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</si>
  <si>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</si>
  <si>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</si>
  <si>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</si>
  <si>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</si>
  <si>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</si>
  <si>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</si>
  <si>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</si>
  <si>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</si>
  <si>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</si>
  <si>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</si>
  <si>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</si>
  <si>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</si>
  <si>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</si>
  <si>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</si>
  <si>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</si>
  <si>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</si>
  <si>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</si>
  <si>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</si>
  <si>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</si>
  <si>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</si>
  <si>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</si>
  <si>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</si>
  <si>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</si>
  <si>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</si>
  <si>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</si>
  <si>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</si>
  <si>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</si>
  <si>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</si>
  <si>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</si>
  <si>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</si>
  <si>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</si>
  <si>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</si>
  <si>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</si>
  <si>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</si>
  <si>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</si>
  <si>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</si>
  <si>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</si>
  <si>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</si>
  <si>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</si>
  <si>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</si>
  <si>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</si>
  <si>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</si>
  <si>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</si>
  <si>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</si>
  <si>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</si>
  <si>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</si>
  <si>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</si>
  <si>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</si>
  <si>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</si>
  <si>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</si>
  <si>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</si>
  <si>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</si>
  <si>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</si>
  <si>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</si>
  <si>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</si>
  <si>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</si>
  <si>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</si>
  <si>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</si>
  <si>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</si>
  <si>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</si>
  <si>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</si>
  <si>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</si>
  <si>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</si>
  <si>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</si>
  <si>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</si>
  <si>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</si>
  <si>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</si>
  <si>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</si>
  <si>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</si>
  <si>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</si>
  <si>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</si>
  <si>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</si>
  <si>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</si>
  <si>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</si>
  <si>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</si>
  <si>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</si>
  <si>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</si>
  <si>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</si>
  <si>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</si>
  <si>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</si>
  <si>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</si>
  <si>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</si>
  <si>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</si>
  <si>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</si>
  <si>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</si>
  <si>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</si>
  <si>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</si>
  <si>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</si>
  <si>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</si>
  <si>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</si>
  <si>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</si>
  <si>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</si>
  <si>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</si>
  <si>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</si>
  <si>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</si>
  <si>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</si>
  <si>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</si>
  <si>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</si>
  <si>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</si>
  <si>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</si>
  <si>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</si>
  <si>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</si>
  <si>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</si>
  <si>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</si>
  <si>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</si>
  <si>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</si>
  <si>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</si>
  <si>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</si>
  <si>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</si>
  <si>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</si>
  <si>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</si>
  <si>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</si>
  <si>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</si>
  <si>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</si>
  <si>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</si>
  <si>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</si>
  <si>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</si>
  <si>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</si>
  <si>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</si>
  <si>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</si>
  <si>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</si>
  <si>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</si>
  <si>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</si>
  <si>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</si>
  <si>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</si>
  <si>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</si>
  <si>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</si>
  <si>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</si>
  <si>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</si>
  <si>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</si>
  <si>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</si>
  <si>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</si>
  <si>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</si>
  <si>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</si>
  <si>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</si>
  <si>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</si>
  <si>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</si>
  <si>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</si>
  <si>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</si>
  <si>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</si>
  <si>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</si>
  <si>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</si>
  <si>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</si>
  <si>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</si>
  <si>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</si>
  <si>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</si>
  <si>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</si>
  <si>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</si>
  <si>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</si>
  <si>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</si>
  <si>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</si>
  <si>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</si>
  <si>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</si>
  <si>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</si>
  <si>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</si>
  <si>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</si>
  <si>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</si>
  <si>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</si>
  <si>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</si>
  <si>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</si>
  <si>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</si>
  <si>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</si>
  <si>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</si>
  <si>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</si>
  <si>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</si>
  <si>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</si>
  <si>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</si>
  <si>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</si>
  <si>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</si>
  <si>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</si>
  <si>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</si>
  <si>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</si>
  <si>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</si>
  <si>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</si>
  <si>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</si>
  <si>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</si>
  <si>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</si>
  <si>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</si>
  <si>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</si>
  <si>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</si>
  <si>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</si>
  <si>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</si>
  <si>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</si>
  <si>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</si>
  <si>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</si>
  <si>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</si>
  <si>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</si>
  <si>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</si>
  <si>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</si>
  <si>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</si>
  <si>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</si>
  <si>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</si>
  <si>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</si>
  <si>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</si>
  <si>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</si>
  <si>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</si>
  <si>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</si>
  <si>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</si>
  <si>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</si>
  <si>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</si>
  <si>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</si>
  <si>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</si>
  <si>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</si>
  <si>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</si>
  <si>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</si>
  <si>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</si>
  <si>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</si>
  <si>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</si>
  <si>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</si>
  <si>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</si>
  <si>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</si>
  <si>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</si>
  <si>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</si>
  <si>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</si>
  <si>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</si>
  <si>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</si>
  <si>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</si>
  <si>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</si>
  <si>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</si>
  <si>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</si>
  <si>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</si>
  <si>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</si>
  <si>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</si>
  <si>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</si>
  <si>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</si>
  <si>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</si>
  <si>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</si>
  <si>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</si>
  <si>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</si>
  <si>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</si>
  <si>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</si>
  <si>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</si>
  <si>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</si>
  <si>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</si>
  <si>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</si>
  <si>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</si>
  <si>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</si>
  <si>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</si>
  <si>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</si>
  <si>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</si>
  <si>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</si>
  <si>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</si>
  <si>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</si>
  <si>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</si>
  <si>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</si>
  <si>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</si>
  <si>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</si>
  <si>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</si>
  <si>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</si>
  <si>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</si>
  <si>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</si>
  <si>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</si>
  <si>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</si>
  <si>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</si>
  <si>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</si>
  <si>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</si>
  <si>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</si>
  <si>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</si>
  <si>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</si>
  <si>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</si>
  <si>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</si>
  <si>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</si>
  <si>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</si>
  <si>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</si>
  <si>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</si>
  <si>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</si>
  <si>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</si>
  <si>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</si>
  <si>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</si>
  <si>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</si>
  <si>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</si>
  <si>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</si>
  <si>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</si>
  <si>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</si>
  <si>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</si>
  <si>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</si>
  <si>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</si>
  <si>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</si>
  <si>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</si>
  <si>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</si>
  <si>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</si>
  <si>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</si>
  <si>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</si>
  <si>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</si>
  <si>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</si>
  <si>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</si>
  <si>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</si>
  <si>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</si>
  <si>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</si>
  <si>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</si>
  <si>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</si>
  <si>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</si>
  <si>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</si>
  <si>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</si>
  <si>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</si>
  <si>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</si>
  <si>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</si>
  <si>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</si>
  <si>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</si>
  <si>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</si>
  <si>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</si>
  <si>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</si>
  <si>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</si>
  <si>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</si>
  <si>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</si>
  <si>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</si>
  <si>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</si>
  <si>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</si>
  <si>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</si>
  <si>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</si>
  <si>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</si>
  <si>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</si>
  <si>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</si>
  <si>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</si>
  <si>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</si>
  <si>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</si>
  <si>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</si>
  <si>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</si>
  <si>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</si>
  <si>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</si>
  <si>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</si>
  <si>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</si>
  <si>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</si>
  <si>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</si>
  <si>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</si>
  <si>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</si>
  <si>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</si>
  <si>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</si>
  <si>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</si>
  <si>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</si>
  <si>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</si>
  <si>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</si>
  <si>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</si>
  <si>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</si>
  <si>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</si>
  <si>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</si>
  <si>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</si>
  <si>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</si>
  <si>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</si>
  <si>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</si>
  <si>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</si>
  <si>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</si>
  <si>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</si>
  <si>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</si>
  <si>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</si>
  <si>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</si>
  <si>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</si>
  <si>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</si>
  <si>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</si>
  <si>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</si>
  <si>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</si>
  <si>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</si>
  <si>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</si>
  <si>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</si>
  <si>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</si>
  <si>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</si>
  <si>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</si>
  <si>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</si>
  <si>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</si>
  <si>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</si>
  <si>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</si>
  <si>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</si>
  <si>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</si>
  <si>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</si>
  <si>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</si>
  <si>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</si>
  <si>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</si>
  <si>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</si>
  <si>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</si>
  <si>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</si>
  <si>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</si>
  <si>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</si>
  <si>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</si>
  <si>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</si>
  <si>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</si>
  <si>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</si>
  <si>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</si>
  <si>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</si>
  <si>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</si>
  <si>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</si>
  <si>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</si>
  <si>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</si>
  <si>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</si>
  <si>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</si>
  <si>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</si>
  <si>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</si>
  <si>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</si>
  <si>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</si>
  <si>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</si>
  <si>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</si>
  <si>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</si>
  <si>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</si>
  <si>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</si>
  <si>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</si>
  <si>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</si>
  <si>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</si>
  <si>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</si>
  <si>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</si>
  <si>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</si>
  <si>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</si>
  <si>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</si>
  <si>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</si>
  <si>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</si>
  <si>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</si>
  <si>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</si>
  <si>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</si>
  <si>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</si>
  <si>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</si>
  <si>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</si>
  <si>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</si>
  <si>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</si>
  <si>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</si>
  <si>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</si>
  <si>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</si>
  <si>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</si>
  <si>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</si>
  <si>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</si>
  <si>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</si>
  <si>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</si>
  <si>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</si>
  <si>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</si>
  <si>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</si>
  <si>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</si>
  <si>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</si>
  <si>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</si>
  <si>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</si>
  <si>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</si>
  <si>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</si>
  <si>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</si>
  <si>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</si>
  <si>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</si>
  <si>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</si>
  <si>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</si>
  <si>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</si>
  <si>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</si>
  <si>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</si>
  <si>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</si>
  <si>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</si>
  <si>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</si>
  <si>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</si>
  <si>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</si>
  <si>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</si>
  <si>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</si>
  <si>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</si>
  <si>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</si>
  <si>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</si>
  <si>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</si>
  <si>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</si>
  <si>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</si>
  <si>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</si>
  <si>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</si>
  <si>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</si>
  <si>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</si>
  <si>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</si>
  <si>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</si>
  <si>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</si>
  <si>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</si>
  <si>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</si>
  <si>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</si>
  <si>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</si>
  <si>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</si>
  <si>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</si>
  <si>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</si>
  <si>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</si>
  <si>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</si>
  <si>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</si>
  <si>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</si>
  <si>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</si>
  <si>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</si>
  <si>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</si>
  <si>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</si>
  <si>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</si>
  <si>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</si>
  <si>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</si>
  <si>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</si>
  <si>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</si>
  <si>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</si>
  <si>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</si>
  <si>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</si>
  <si>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</si>
  <si>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</si>
  <si>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</si>
  <si>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</si>
  <si>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</si>
  <si>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</si>
  <si>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</si>
  <si>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</si>
  <si>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</si>
  <si>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</si>
  <si>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</si>
  <si>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</si>
  <si>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</si>
  <si>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</si>
  <si>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</si>
  <si>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</si>
  <si>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</si>
  <si>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</si>
  <si>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</si>
  <si>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</si>
  <si>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</si>
  <si>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</si>
  <si>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</si>
  <si>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</si>
  <si>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</si>
  <si>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</si>
  <si>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</si>
  <si>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</si>
  <si>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</si>
  <si>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</si>
  <si>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</si>
  <si>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</si>
  <si>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</si>
  <si>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</si>
  <si>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</si>
  <si>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</si>
  <si>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</si>
  <si>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</si>
  <si>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</si>
  <si>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</si>
  <si>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</si>
  <si>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</si>
  <si>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</si>
  <si>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</si>
  <si>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</si>
  <si>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</si>
  <si>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</si>
  <si>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</si>
  <si>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</si>
  <si>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</si>
  <si>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</si>
  <si>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</si>
  <si>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</si>
  <si>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</si>
  <si>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</si>
  <si>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</si>
  <si>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</si>
  <si>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</si>
  <si>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</si>
  <si>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</si>
  <si>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</si>
  <si>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</si>
  <si>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</si>
  <si>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</si>
  <si>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</si>
  <si>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</si>
  <si>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</si>
  <si>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</si>
  <si>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</si>
  <si>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</si>
  <si>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</si>
  <si>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</si>
  <si>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</si>
  <si>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</si>
  <si>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</si>
  <si>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</si>
  <si>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</si>
  <si>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</si>
  <si>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</si>
  <si>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</si>
  <si>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</si>
  <si>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</si>
  <si>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</si>
  <si>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</si>
  <si>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</si>
  <si>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</si>
  <si>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</si>
  <si>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</si>
  <si>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</si>
  <si>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</si>
  <si>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</si>
  <si>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</si>
  <si>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</si>
  <si>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</si>
  <si>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</si>
  <si>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</si>
  <si>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</si>
  <si>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</si>
  <si>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</si>
  <si>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</si>
  <si>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</si>
  <si>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</si>
  <si>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</si>
  <si>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</si>
  <si>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</si>
  <si>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</si>
  <si>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</si>
  <si>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</si>
  <si>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</si>
  <si>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</si>
  <si>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</si>
  <si>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</si>
  <si>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</si>
  <si>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</si>
  <si>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</si>
  <si>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</si>
  <si>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</si>
  <si>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</si>
  <si>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</si>
  <si>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</si>
  <si>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</si>
  <si>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</si>
  <si>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</si>
  <si>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</si>
  <si>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</si>
  <si>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</si>
  <si>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</si>
  <si>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</si>
  <si>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</si>
  <si>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</si>
  <si>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</si>
  <si>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</si>
  <si>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</si>
  <si>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</si>
  <si>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</si>
  <si>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</si>
  <si>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</si>
  <si>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</si>
  <si>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</si>
  <si>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</si>
  <si>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</si>
  <si>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</si>
  <si>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</si>
  <si>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</si>
  <si>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</si>
  <si>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</si>
  <si>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</si>
  <si>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</si>
  <si>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</si>
  <si>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</si>
  <si>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</si>
  <si>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</si>
  <si>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</si>
  <si>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</si>
  <si>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</si>
  <si>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</si>
  <si>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</si>
  <si>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</si>
  <si>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</si>
  <si>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</si>
  <si>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</si>
  <si>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</si>
  <si>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</si>
  <si>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</si>
  <si>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</si>
  <si>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</si>
  <si>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</si>
  <si>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</si>
  <si>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</si>
  <si>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</si>
  <si>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</si>
  <si>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</si>
  <si>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</si>
  <si>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</si>
  <si>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</si>
  <si>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</si>
  <si>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</si>
  <si>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</si>
  <si>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</si>
  <si>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</si>
  <si>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</si>
  <si>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</si>
  <si>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</si>
  <si>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</si>
  <si>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</si>
  <si>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</si>
  <si>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</si>
  <si>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</si>
  <si>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</si>
  <si>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</si>
  <si>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</si>
  <si>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</si>
  <si>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</si>
  <si>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</si>
  <si>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</si>
  <si>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</si>
  <si>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</si>
  <si>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</si>
  <si>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</si>
  <si>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</si>
  <si>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</si>
  <si>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</si>
  <si>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</si>
  <si>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</si>
  <si>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</si>
  <si>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</si>
  <si>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</si>
  <si>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</si>
  <si>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</si>
  <si>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</si>
  <si>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</si>
  <si>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</si>
  <si>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</si>
  <si>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</si>
  <si>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</si>
  <si>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</si>
  <si>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</si>
  <si>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</si>
  <si>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</si>
  <si>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</si>
  <si>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</si>
  <si>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</si>
  <si>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</si>
  <si>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</si>
  <si>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</si>
  <si>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</si>
  <si>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</si>
  <si>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</si>
  <si>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</si>
  <si>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</si>
  <si>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</si>
  <si>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</si>
  <si>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</si>
  <si>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</si>
  <si>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</si>
  <si>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</si>
  <si>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</si>
  <si>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</si>
  <si>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</si>
  <si>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</si>
  <si>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</si>
  <si>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</si>
  <si>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</si>
  <si>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</si>
  <si>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</si>
  <si>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</si>
  <si>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</si>
  <si>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</si>
  <si>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</si>
  <si>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</si>
  <si>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</si>
  <si>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</si>
  <si>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</si>
  <si>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</si>
  <si>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</si>
  <si>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</si>
  <si>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</si>
  <si>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</si>
  <si>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</si>
  <si>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</si>
  <si>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</si>
  <si>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</si>
  <si>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</si>
  <si>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</si>
  <si>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</si>
  <si>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</si>
  <si>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</si>
  <si>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</si>
  <si>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</si>
  <si>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</si>
  <si>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</si>
  <si>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</si>
  <si>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</si>
  <si>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</si>
  <si>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</si>
  <si>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</si>
  <si>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</si>
  <si>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</si>
  <si>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</si>
  <si>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</si>
  <si>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</si>
  <si>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</si>
  <si>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</si>
  <si>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</si>
  <si>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</si>
  <si>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</si>
  <si>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</si>
  <si>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</si>
  <si>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</si>
  <si>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</si>
  <si>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</si>
  <si>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</si>
  <si>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</si>
  <si>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</si>
  <si>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</si>
  <si>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</si>
  <si>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</si>
  <si>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</si>
  <si>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</si>
  <si>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</si>
  <si>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</si>
  <si>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</si>
  <si>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</si>
  <si>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</si>
  <si>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</si>
  <si>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</si>
  <si>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</si>
  <si>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</si>
  <si>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</si>
  <si>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</si>
  <si>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</si>
  <si>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</si>
  <si>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</si>
  <si>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</si>
  <si>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</si>
  <si>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</si>
  <si>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</si>
  <si>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</si>
  <si>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</si>
  <si>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</si>
  <si>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</si>
  <si>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</si>
  <si>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</si>
  <si>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</si>
  <si>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</si>
  <si>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</si>
  <si>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</si>
  <si>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</si>
  <si>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</si>
  <si>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</si>
  <si>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</si>
  <si>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</si>
  <si>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</si>
  <si>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</si>
  <si>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</si>
  <si>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</si>
  <si>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</si>
  <si>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</si>
  <si>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</si>
  <si>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</si>
  <si>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</si>
  <si>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</si>
  <si>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</si>
  <si>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</si>
  <si>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</si>
  <si>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</si>
  <si>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</si>
  <si>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</si>
  <si>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</si>
  <si>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</si>
  <si>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</si>
  <si>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</si>
  <si>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</si>
  <si>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</si>
  <si>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</si>
  <si>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</si>
  <si>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</si>
  <si>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</si>
  <si>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</si>
  <si>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</si>
  <si>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</si>
  <si>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</si>
  <si>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</si>
  <si>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</si>
  <si>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</si>
  <si>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</si>
  <si>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</si>
  <si>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</si>
  <si>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</si>
  <si>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</si>
  <si>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</si>
  <si>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</si>
  <si>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</si>
  <si>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</si>
  <si>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</si>
  <si>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</si>
  <si>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</si>
  <si>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</si>
  <si>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</si>
  <si>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</si>
  <si>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</si>
  <si>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</si>
  <si>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</si>
  <si>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</si>
  <si>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</si>
  <si>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</si>
  <si>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</si>
  <si>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</si>
  <si>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</si>
  <si>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</si>
  <si>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</si>
  <si>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</si>
  <si>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</si>
  <si>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</si>
  <si>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</si>
  <si>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</si>
  <si>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</si>
  <si>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</si>
  <si>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</si>
  <si>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</si>
  <si>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</si>
  <si>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</si>
  <si>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</si>
  <si>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</si>
  <si>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</si>
  <si>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</si>
  <si>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</si>
  <si>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</si>
  <si>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</si>
  <si>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</si>
  <si>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</si>
  <si>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</si>
  <si>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</si>
  <si>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</si>
  <si>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</si>
  <si>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</si>
  <si>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</si>
  <si>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</si>
  <si>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</si>
  <si>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</si>
  <si>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</si>
  <si>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</si>
  <si>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</si>
  <si>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</si>
  <si>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</si>
  <si>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</si>
  <si>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</si>
  <si>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</si>
  <si>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</si>
  <si>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</si>
  <si>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</si>
  <si>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</si>
  <si>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</si>
  <si>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</si>
  <si>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</si>
  <si>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</si>
  <si>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</si>
  <si>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</si>
  <si>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</si>
  <si>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</si>
  <si>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</si>
  <si>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</si>
  <si>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</si>
  <si>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</si>
  <si>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</si>
  <si>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</si>
  <si>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</si>
  <si>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</si>
  <si>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</si>
  <si>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</si>
  <si>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</si>
  <si>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</si>
  <si>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</si>
  <si>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</si>
  <si>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</si>
  <si>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</si>
  <si>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</si>
  <si>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</si>
  <si>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</si>
  <si>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</si>
  <si>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</si>
  <si>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</si>
  <si>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</si>
  <si>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</si>
  <si>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</si>
  <si>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</si>
  <si>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</si>
  <si>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</si>
  <si>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</si>
  <si>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</si>
  <si>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</si>
  <si>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</si>
  <si>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</si>
  <si>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</si>
  <si>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</si>
  <si>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</si>
  <si>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</si>
  <si>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</si>
  <si>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</si>
  <si>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</si>
  <si>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</si>
  <si>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</si>
  <si>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</si>
  <si>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</si>
  <si>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</si>
  <si>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</si>
  <si>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</si>
  <si>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</si>
  <si>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</si>
  <si>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</si>
  <si>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</si>
  <si>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</si>
  <si>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</si>
  <si>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</si>
  <si>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</si>
  <si>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</si>
  <si>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</si>
  <si>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</si>
  <si>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</si>
  <si>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</si>
  <si>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</si>
  <si>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</si>
  <si>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</si>
  <si>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</si>
  <si>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</si>
  <si>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</si>
  <si>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</si>
  <si>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</si>
  <si>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</si>
  <si>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</si>
  <si>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</si>
  <si>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</si>
  <si>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</si>
  <si>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</si>
  <si>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</si>
  <si>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</si>
  <si>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</si>
  <si>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</si>
  <si>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</si>
  <si>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</si>
  <si>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</si>
  <si>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</si>
  <si>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</si>
  <si>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</si>
  <si>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</si>
  <si>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</si>
  <si>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</si>
  <si>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</si>
  <si>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</si>
  <si>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</si>
  <si>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</si>
  <si>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</si>
  <si>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</si>
  <si>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</si>
  <si>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</si>
  <si>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</si>
  <si>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</si>
  <si>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</si>
  <si>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</si>
  <si>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</si>
  <si>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</si>
  <si>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</si>
  <si>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</si>
  <si>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</si>
  <si>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</si>
  <si>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</si>
  <si>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</si>
  <si>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</si>
  <si>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</si>
  <si>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</si>
  <si>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</si>
  <si>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</si>
  <si>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</si>
  <si>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</si>
  <si>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</si>
  <si>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</si>
  <si>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</si>
  <si>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</si>
  <si>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</si>
  <si>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</si>
  <si>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</si>
  <si>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</si>
  <si>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</si>
  <si>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</si>
  <si>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</si>
  <si>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</si>
  <si>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</si>
  <si>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</si>
  <si>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</si>
  <si>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</si>
  <si>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</si>
  <si>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</si>
  <si>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</si>
  <si>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</si>
  <si>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</si>
  <si>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</si>
  <si>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</si>
  <si>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</si>
  <si>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</si>
  <si>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</si>
  <si>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</si>
  <si>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</si>
  <si>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</si>
  <si>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</si>
  <si>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</si>
  <si>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</si>
  <si>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</si>
  <si>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</si>
  <si>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</si>
  <si>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</si>
  <si>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</si>
  <si>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</si>
  <si>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</si>
  <si>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</si>
  <si>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</si>
  <si>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</si>
  <si>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</si>
  <si>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</si>
  <si>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</si>
  <si>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</si>
  <si>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</si>
  <si>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</si>
  <si>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</si>
  <si>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</si>
  <si>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</si>
  <si>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</si>
  <si>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</si>
  <si>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</si>
  <si>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</si>
  <si>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</si>
  <si>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</si>
  <si>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</si>
  <si>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</si>
  <si>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</si>
  <si>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</si>
  <si>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</si>
  <si>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</si>
  <si>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</si>
  <si>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</si>
  <si>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</si>
  <si>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</si>
  <si>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</si>
  <si>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</si>
  <si>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</si>
  <si>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</si>
  <si>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</si>
  <si>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</si>
  <si>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</si>
  <si>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</si>
  <si>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</si>
  <si>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</si>
  <si>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</si>
  <si>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</si>
  <si>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</si>
  <si>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</si>
  <si>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</si>
  <si>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</si>
  <si>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</si>
  <si>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</si>
  <si>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</si>
  <si>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</si>
  <si>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</si>
  <si>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</si>
  <si>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</si>
  <si>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</si>
  <si>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</si>
  <si>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</si>
  <si>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</si>
  <si>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</si>
  <si>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</si>
  <si>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</si>
  <si>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</si>
  <si>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</si>
  <si>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</si>
  <si>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</si>
  <si>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</si>
  <si>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</si>
  <si>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</si>
  <si>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</si>
  <si>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</si>
  <si>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</si>
  <si>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</si>
  <si>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</si>
  <si>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</si>
  <si>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</si>
  <si>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</si>
  <si>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</si>
  <si>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</si>
  <si>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</si>
  <si>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</si>
  <si>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</si>
  <si>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</si>
  <si>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</si>
  <si>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</si>
  <si>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</si>
  <si>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</si>
  <si>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</si>
  <si>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</si>
  <si>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</si>
  <si>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</si>
  <si>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</si>
  <si>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</si>
  <si>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</si>
  <si>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</si>
  <si>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</si>
  <si>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</si>
  <si>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</si>
  <si>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</si>
  <si>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</si>
  <si>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</si>
  <si>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</si>
  <si>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</si>
  <si>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</si>
  <si>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</si>
  <si>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</si>
  <si>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</si>
  <si>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</si>
  <si>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</si>
  <si>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</si>
  <si>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</si>
  <si>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</si>
  <si>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</si>
  <si>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</si>
  <si>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</si>
  <si>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</si>
  <si>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</si>
  <si>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</si>
  <si>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</si>
  <si>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</si>
  <si>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</si>
  <si>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</si>
  <si>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</si>
  <si>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</si>
  <si>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</si>
  <si>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</si>
  <si>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</si>
  <si>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</si>
  <si>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</si>
  <si>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</si>
  <si>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</si>
  <si>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</si>
  <si>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</si>
  <si>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</si>
  <si>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</si>
  <si>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</si>
  <si>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</si>
  <si>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</si>
  <si>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</si>
  <si>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</si>
  <si>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</si>
  <si>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</si>
  <si>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</si>
  <si>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</si>
  <si>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</si>
  <si>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</si>
  <si>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</si>
  <si>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</si>
  <si>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</si>
  <si>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</si>
  <si>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</si>
  <si>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</si>
  <si>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</si>
  <si>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</si>
  <si>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</si>
  <si>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</si>
  <si>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</si>
  <si>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</si>
  <si>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</si>
  <si>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</si>
  <si>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</si>
  <si>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</si>
  <si>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</si>
  <si>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</si>
  <si>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</si>
  <si>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</si>
  <si>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</si>
  <si>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</si>
  <si>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</si>
  <si>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</si>
  <si>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</si>
  <si>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</si>
  <si>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</si>
  <si>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</si>
  <si>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</si>
  <si>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</si>
  <si>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</si>
  <si>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</si>
  <si>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</si>
  <si>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</si>
  <si>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</si>
  <si>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</si>
  <si>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</si>
  <si>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</si>
  <si>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</si>
  <si>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</si>
  <si>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</si>
  <si>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</si>
  <si>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</si>
  <si>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</si>
  <si>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</si>
  <si>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</si>
  <si>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</si>
  <si>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</si>
  <si>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</si>
  <si>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</si>
  <si>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</si>
  <si>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</si>
  <si>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</si>
  <si>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</si>
  <si>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</si>
  <si>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</si>
  <si>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</si>
  <si>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</si>
  <si>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</si>
  <si>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</si>
  <si>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</si>
  <si>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</si>
  <si>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</si>
  <si>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</si>
  <si>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</si>
  <si>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</si>
  <si>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</si>
  <si>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</si>
  <si>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</si>
  <si>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</si>
  <si>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</si>
  <si>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</si>
  <si>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</si>
  <si>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</si>
  <si>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</si>
  <si>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</si>
  <si>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</si>
  <si>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</si>
  <si>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</si>
  <si>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</si>
  <si>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</si>
  <si>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</si>
  <si>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</si>
  <si>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</si>
  <si>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</si>
  <si>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</si>
  <si>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</si>
  <si>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</si>
  <si>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</si>
  <si>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</si>
  <si>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</si>
  <si>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</si>
  <si>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</si>
  <si>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</si>
  <si>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</si>
  <si>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</si>
  <si>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</si>
  <si>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</si>
  <si>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</si>
  <si>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</si>
  <si>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</si>
  <si>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</si>
  <si>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</si>
  <si>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</si>
  <si>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</si>
  <si>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</si>
  <si>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</si>
  <si>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</si>
  <si>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</si>
  <si>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</si>
  <si>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</si>
  <si>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</si>
  <si>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</si>
  <si>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</si>
  <si>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</si>
  <si>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</si>
  <si>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</si>
  <si>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</si>
  <si>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</si>
  <si>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</si>
  <si>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</si>
  <si>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</si>
  <si>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</si>
  <si>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</si>
  <si>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</si>
  <si>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</si>
  <si>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</si>
  <si>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</si>
  <si>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</si>
  <si>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</si>
  <si>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</si>
  <si>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</si>
  <si>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</si>
  <si>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</si>
  <si>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</si>
  <si>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</si>
  <si>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</si>
  <si>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</si>
  <si>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</si>
  <si>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</si>
  <si>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</si>
  <si>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</si>
  <si>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</si>
  <si>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</si>
  <si>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</si>
  <si>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</si>
  <si>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</si>
  <si>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</si>
  <si>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</si>
  <si>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</si>
  <si>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</si>
  <si>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</si>
  <si>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</si>
  <si>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</si>
  <si>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</si>
  <si>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</si>
  <si>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</si>
  <si>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</si>
  <si>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</si>
  <si>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</si>
  <si>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</si>
  <si>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</si>
  <si>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</si>
  <si>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</si>
  <si>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</si>
  <si>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</si>
  <si>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</si>
  <si>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</si>
  <si>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</si>
  <si>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</si>
  <si>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</si>
  <si>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</si>
  <si>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</si>
  <si>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</si>
  <si>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</si>
  <si>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</si>
  <si>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</si>
  <si>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</si>
  <si>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</si>
  <si>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</si>
  <si>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</si>
  <si>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</si>
  <si>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</si>
  <si>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</si>
  <si>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</si>
  <si>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</si>
  <si>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</si>
  <si>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</si>
  <si>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</si>
  <si>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</si>
  <si>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</si>
  <si>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</si>
  <si>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</si>
  <si>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</si>
  <si>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</si>
  <si>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</si>
  <si>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</si>
  <si>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</si>
  <si>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</si>
  <si>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</si>
  <si>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</si>
  <si>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</si>
  <si>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</si>
  <si>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</si>
  <si>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</si>
  <si>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</si>
  <si>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</si>
  <si>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</si>
  <si>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</si>
  <si>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</si>
  <si>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</si>
  <si>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</si>
  <si>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</si>
  <si>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</si>
  <si>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</si>
  <si>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</si>
  <si>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</si>
  <si>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</si>
  <si>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</si>
  <si>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</si>
  <si>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</si>
  <si>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</si>
  <si>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</si>
  <si>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</si>
  <si>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</si>
  <si>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</si>
  <si>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</si>
  <si>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</si>
  <si>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</si>
  <si>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</si>
  <si>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</si>
  <si>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</si>
  <si>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</si>
  <si>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</si>
  <si>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</si>
  <si>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</si>
  <si>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</si>
  <si>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</si>
  <si>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</si>
  <si>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</si>
  <si>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</si>
  <si>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</si>
  <si>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</si>
  <si>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</si>
  <si>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</si>
  <si>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</si>
  <si>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</si>
  <si>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</si>
  <si>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</si>
  <si>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</si>
  <si>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</si>
  <si>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</si>
  <si>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</si>
  <si>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</si>
  <si>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</si>
  <si>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</si>
  <si>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</si>
  <si>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</si>
  <si>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</si>
  <si>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</si>
  <si>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</si>
  <si>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</si>
  <si>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</si>
  <si>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</si>
  <si>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</si>
  <si>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</si>
  <si>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</si>
  <si>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</si>
  <si>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</si>
  <si>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</si>
  <si>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</si>
  <si>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</si>
  <si>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</si>
  <si>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</si>
  <si>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</si>
  <si>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</si>
  <si>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</si>
  <si>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</si>
  <si>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</si>
  <si>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</si>
  <si>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</si>
  <si>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</si>
  <si>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</si>
  <si>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</si>
  <si>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</si>
  <si>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</si>
  <si>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</si>
  <si>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</si>
  <si>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</si>
  <si>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</si>
  <si>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</si>
  <si>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</si>
  <si>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</si>
  <si>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</si>
  <si>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</si>
  <si>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</si>
  <si>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</si>
  <si>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</si>
  <si>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</si>
  <si>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</si>
  <si>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</si>
  <si>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</si>
  <si>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</si>
  <si>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</si>
  <si>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</si>
  <si>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</si>
  <si>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</si>
  <si>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</si>
  <si>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</si>
  <si>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</si>
  <si>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</si>
  <si>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</si>
  <si>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</si>
  <si>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</si>
  <si>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</si>
  <si>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</si>
  <si>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</si>
  <si>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</si>
  <si>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</si>
  <si>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</si>
  <si>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</si>
  <si>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</si>
  <si>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</si>
  <si>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</si>
  <si>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</si>
  <si>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</si>
  <si>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</si>
  <si>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</si>
  <si>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</si>
  <si>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</si>
  <si>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</si>
  <si>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</si>
  <si>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</si>
  <si>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</si>
  <si>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</si>
  <si>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</si>
  <si>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</si>
  <si>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</si>
  <si>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</si>
  <si>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</si>
  <si>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</si>
  <si>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</si>
  <si>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</si>
  <si>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</si>
  <si>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</si>
  <si>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</si>
  <si>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</si>
  <si>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</si>
  <si>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</si>
  <si>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</si>
  <si>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</si>
  <si>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</si>
  <si>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</si>
  <si>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</si>
  <si>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</si>
  <si>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</si>
  <si>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</si>
  <si>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</si>
  <si>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</si>
  <si>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</si>
  <si>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</si>
  <si>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</si>
  <si>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</si>
  <si>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</si>
  <si>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</si>
  <si>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</si>
  <si>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</si>
  <si>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</si>
  <si>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</si>
  <si>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</si>
  <si>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</si>
  <si>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</si>
  <si>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</si>
  <si>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</si>
  <si>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</si>
  <si>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</si>
  <si>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</si>
  <si>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</si>
  <si>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</si>
  <si>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</si>
  <si>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</si>
  <si>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</si>
  <si>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</si>
  <si>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</si>
  <si>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</si>
  <si>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</si>
  <si>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</si>
  <si>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</si>
  <si>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</si>
  <si>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</si>
  <si>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</si>
  <si>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</si>
  <si>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</si>
  <si>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</si>
  <si>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</si>
  <si>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</si>
  <si>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</si>
  <si>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</si>
  <si>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</si>
  <si>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</si>
  <si>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</si>
  <si>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</si>
  <si>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</si>
  <si>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</si>
  <si>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</si>
  <si>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</si>
  <si>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</si>
  <si>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</si>
  <si>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</si>
  <si>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</si>
  <si>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</si>
  <si>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</si>
  <si>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</si>
  <si>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</si>
  <si>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</si>
  <si>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</si>
  <si>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</si>
  <si>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</si>
  <si>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</si>
  <si>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</si>
  <si>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</si>
  <si>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</si>
  <si>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</si>
  <si>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</si>
  <si>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</si>
  <si>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</si>
  <si>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</si>
  <si>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</si>
  <si>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</si>
  <si>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</si>
  <si>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</si>
  <si>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</si>
  <si>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</si>
  <si>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</si>
  <si>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</si>
  <si>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</si>
  <si>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</si>
  <si>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</si>
  <si>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</si>
  <si>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</si>
  <si>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</si>
  <si>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</si>
  <si>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</si>
  <si>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</si>
  <si>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</si>
  <si>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</si>
  <si>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</si>
  <si>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</si>
  <si>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</si>
  <si>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</si>
  <si>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</si>
  <si>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</si>
  <si>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</si>
  <si>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</si>
  <si>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</si>
  <si>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</si>
  <si>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</si>
  <si>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</si>
  <si>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</si>
  <si>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</si>
  <si>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</si>
  <si>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</si>
  <si>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</si>
  <si>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</si>
  <si>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</si>
  <si>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</si>
  <si>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</si>
  <si>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</si>
  <si>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</si>
  <si>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</si>
  <si>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</si>
  <si>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</si>
  <si>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</si>
  <si>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</si>
  <si>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</si>
  <si>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</si>
  <si>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</si>
  <si>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</si>
  <si>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</si>
  <si>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</si>
  <si>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</si>
  <si>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</si>
  <si>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</si>
  <si>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</si>
  <si>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</si>
  <si>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</si>
  <si>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</si>
  <si>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</si>
  <si>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</si>
  <si>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</si>
  <si>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</si>
  <si>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</si>
  <si>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</si>
  <si>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</si>
  <si>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</si>
  <si>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</si>
  <si>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</si>
  <si>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</si>
  <si>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</si>
  <si>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</si>
  <si>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</si>
  <si>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</si>
  <si>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</si>
  <si>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</si>
  <si>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</si>
  <si>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</si>
  <si>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</si>
  <si>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</si>
  <si>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</si>
  <si>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</si>
  <si>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</si>
  <si>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</si>
  <si>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</si>
  <si>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</si>
  <si>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</si>
  <si>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</si>
  <si>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</si>
  <si>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</si>
  <si>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</si>
  <si>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</si>
  <si>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</si>
  <si>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</si>
  <si>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</si>
  <si>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</si>
  <si>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</si>
  <si>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</si>
  <si>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</si>
  <si>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</si>
  <si>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</si>
  <si>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</si>
  <si>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</si>
  <si>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</si>
  <si>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</si>
  <si>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</si>
  <si>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</si>
  <si>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</si>
  <si>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</si>
  <si>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</si>
  <si>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</si>
  <si>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</si>
  <si>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</si>
  <si>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</si>
  <si>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</si>
  <si>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</si>
  <si>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</si>
  <si>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</si>
  <si>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</si>
  <si>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</si>
  <si>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</si>
  <si>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</si>
  <si>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</si>
  <si>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</si>
  <si>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</si>
  <si>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</si>
  <si>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</si>
  <si>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</si>
  <si>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</si>
  <si>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</si>
  <si>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</si>
  <si>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</si>
  <si>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</si>
  <si>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</si>
  <si>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</si>
  <si>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</si>
  <si>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</si>
  <si>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</si>
  <si>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</si>
  <si>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</si>
  <si>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</si>
  <si>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</si>
  <si>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</si>
  <si>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</si>
  <si>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</si>
  <si>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</si>
  <si>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</si>
  <si>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</si>
  <si>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</si>
  <si>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</si>
  <si>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</si>
  <si>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</si>
  <si>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</si>
  <si>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</si>
  <si>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</si>
  <si>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</si>
  <si>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</si>
  <si>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</si>
  <si>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</si>
  <si>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</si>
  <si>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</si>
  <si>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</si>
  <si>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</si>
  <si>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</si>
  <si>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</si>
  <si>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</si>
  <si>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</si>
  <si>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</si>
  <si>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</si>
  <si>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</si>
  <si>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</si>
  <si>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</si>
  <si>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</si>
  <si>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</si>
  <si>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</si>
  <si>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</si>
  <si>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</si>
  <si>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</si>
  <si>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</si>
  <si>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</si>
  <si>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</si>
  <si>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</si>
  <si>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</si>
  <si>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</si>
  <si>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</si>
  <si>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</si>
  <si>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</si>
  <si>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</si>
  <si>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</si>
  <si>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</si>
  <si>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</si>
  <si>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</si>
  <si>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</si>
  <si>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</si>
  <si>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</si>
  <si>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</si>
  <si>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</si>
  <si>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</si>
  <si>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</si>
  <si>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</si>
  <si>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</si>
  <si>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</si>
  <si>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</si>
  <si>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</si>
  <si>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</si>
  <si>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</si>
  <si>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</si>
  <si>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</si>
  <si>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</si>
  <si>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</si>
  <si>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</si>
  <si>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</si>
  <si>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</si>
  <si>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</si>
  <si>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</si>
  <si>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</si>
  <si>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</si>
  <si>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</si>
  <si>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</si>
  <si>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</si>
  <si>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</si>
  <si>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</si>
  <si>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</si>
  <si>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</si>
  <si>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</si>
  <si>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</si>
  <si>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</si>
  <si>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</si>
  <si>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</si>
  <si>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</si>
  <si>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</si>
  <si>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</si>
  <si>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</si>
  <si>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</si>
  <si>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</si>
  <si>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</si>
  <si>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</si>
  <si>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</si>
  <si>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</si>
  <si>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</si>
  <si>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</si>
  <si>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</si>
  <si>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</si>
  <si>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</si>
  <si>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</si>
  <si>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</si>
  <si>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</si>
  <si>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</si>
  <si>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</si>
  <si>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</si>
  <si>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</si>
  <si>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</si>
  <si>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</si>
  <si>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</si>
  <si>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</si>
  <si>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</si>
  <si>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</si>
  <si>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</si>
  <si>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</si>
  <si>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</si>
  <si>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</si>
  <si>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</si>
  <si>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</si>
  <si>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</si>
  <si>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</si>
  <si>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</si>
  <si>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</si>
  <si>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</si>
  <si>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</si>
  <si>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</si>
  <si>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</si>
  <si>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</si>
  <si>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</si>
  <si>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</si>
  <si>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</si>
  <si>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</si>
  <si>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</si>
  <si>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</si>
  <si>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</si>
  <si>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</si>
  <si>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</si>
  <si>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</si>
  <si>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</si>
  <si>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</si>
  <si>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</si>
  <si>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</si>
  <si>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</si>
  <si>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</si>
  <si>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</si>
  <si>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</si>
  <si>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</si>
  <si>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</si>
  <si>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</si>
  <si>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</si>
  <si>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</si>
  <si>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</si>
  <si>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</si>
  <si>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</si>
  <si>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</si>
  <si>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</si>
  <si>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</si>
  <si>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</si>
  <si>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</si>
  <si>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</si>
  <si>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</si>
  <si>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</si>
  <si>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</si>
  <si>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</si>
  <si>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</si>
  <si>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</si>
  <si>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</si>
  <si>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</si>
  <si>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</si>
  <si>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</si>
  <si>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</si>
  <si>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</si>
  <si>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</si>
  <si>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</si>
  <si>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</si>
  <si>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</si>
  <si>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</si>
  <si>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</si>
  <si>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</si>
  <si>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</si>
  <si>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</si>
  <si>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</si>
  <si>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</si>
  <si>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</si>
  <si>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</si>
  <si>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</si>
  <si>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</si>
  <si>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</si>
  <si>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</si>
  <si>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</si>
  <si>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</si>
  <si>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</si>
  <si>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</si>
  <si>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</si>
  <si>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</si>
  <si>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</si>
  <si>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</si>
  <si>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</si>
  <si>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</si>
  <si>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</si>
  <si>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</si>
  <si>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</si>
  <si>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</si>
  <si>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</si>
  <si>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</si>
  <si>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</si>
  <si>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</si>
  <si>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</si>
  <si>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</si>
  <si>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</si>
  <si>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</si>
  <si>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</si>
  <si>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</si>
  <si>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</si>
  <si>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</si>
  <si>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</si>
  <si>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</si>
  <si>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</si>
  <si>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</si>
  <si>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</si>
  <si>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</si>
  <si>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</si>
  <si>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</si>
  <si>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</si>
  <si>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</si>
  <si>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</si>
  <si>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</si>
  <si>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</si>
  <si>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</si>
  <si>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</si>
  <si>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</si>
  <si>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</si>
  <si>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</si>
  <si>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</si>
  <si>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</si>
  <si>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</si>
  <si>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</si>
  <si>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</si>
  <si>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</si>
  <si>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</si>
  <si>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</si>
  <si>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</si>
  <si>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</si>
  <si>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</si>
  <si>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</si>
  <si>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</si>
  <si>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</si>
  <si>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</si>
  <si>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</si>
  <si>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</si>
  <si>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</si>
  <si>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</si>
  <si>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</si>
  <si>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</si>
  <si>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</si>
  <si>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</si>
  <si>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</si>
  <si>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</si>
  <si>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</si>
  <si>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</si>
  <si>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</si>
  <si>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</si>
  <si>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</si>
  <si>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</si>
  <si>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</si>
  <si>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</si>
  <si>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</si>
  <si>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</si>
  <si>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</si>
  <si>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</si>
  <si>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</si>
  <si>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</si>
  <si>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</si>
  <si>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</si>
  <si>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</si>
  <si>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</si>
  <si>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</si>
  <si>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</si>
  <si>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</si>
  <si>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</si>
  <si>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</si>
  <si>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</si>
  <si>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</si>
  <si>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</si>
  <si>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</si>
  <si>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</si>
  <si>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</si>
  <si>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</si>
  <si>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</si>
  <si>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</si>
  <si>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</si>
  <si>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</si>
  <si>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</si>
  <si>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</si>
  <si>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</si>
  <si>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</si>
  <si>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</si>
  <si>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</si>
  <si>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</si>
  <si>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</si>
  <si>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</si>
  <si>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</si>
  <si>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</si>
  <si>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</si>
  <si>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</si>
  <si>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</si>
  <si>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</si>
  <si>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</si>
  <si>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</si>
  <si>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</si>
  <si>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</si>
  <si>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</si>
  <si>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</si>
  <si>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</si>
  <si>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</si>
  <si>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</si>
  <si>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</si>
  <si>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</si>
  <si>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</si>
  <si>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</si>
  <si>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</si>
  <si>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</si>
  <si>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</si>
  <si>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</si>
  <si>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</si>
  <si>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</si>
  <si>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</si>
  <si>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</si>
  <si>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</si>
  <si>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</si>
  <si>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</si>
  <si>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</si>
  <si>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</si>
  <si>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</si>
  <si>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</si>
  <si>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</si>
  <si>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</si>
  <si>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</si>
  <si>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</si>
  <si>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</si>
  <si>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</si>
  <si>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</si>
  <si>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</si>
  <si>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</si>
  <si>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</si>
  <si>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</si>
  <si>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</si>
  <si>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</si>
  <si>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</si>
  <si>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</si>
  <si>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</si>
  <si>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</si>
  <si>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</si>
  <si>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</si>
  <si>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</si>
  <si>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</si>
  <si>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</si>
  <si>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</si>
  <si>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</si>
  <si>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</si>
  <si>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</si>
  <si>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</si>
  <si>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</si>
  <si>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</si>
  <si>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</si>
  <si>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</si>
  <si>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</si>
  <si>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</si>
  <si>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</si>
  <si>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</si>
  <si>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</si>
  <si>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</si>
  <si>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</si>
  <si>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</si>
  <si>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</si>
  <si>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</si>
  <si>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</si>
  <si>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</si>
  <si>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</si>
  <si>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</si>
  <si>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</si>
  <si>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</si>
  <si>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</si>
  <si>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</si>
  <si>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</si>
  <si>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</si>
  <si>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</si>
  <si>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</si>
  <si>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</si>
  <si>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</si>
  <si>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</si>
  <si>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</si>
  <si>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</si>
  <si>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</si>
  <si>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</si>
  <si>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</si>
  <si>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</si>
  <si>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</si>
  <si>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</si>
  <si>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</si>
  <si>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</si>
  <si>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</si>
  <si>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</si>
  <si>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</si>
  <si>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</si>
  <si>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</si>
  <si>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</si>
  <si>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</si>
  <si>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</si>
  <si>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</si>
  <si>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</si>
  <si>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</si>
  <si>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</si>
  <si>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</si>
  <si>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</si>
  <si>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</si>
  <si>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</si>
  <si>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</si>
  <si>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</si>
  <si>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</si>
  <si>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</si>
  <si>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</si>
  <si>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</si>
  <si>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</si>
  <si>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</si>
  <si>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</si>
  <si>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</si>
  <si>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</si>
  <si>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</si>
  <si>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</si>
  <si>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</si>
  <si>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</si>
  <si>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</si>
  <si>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</si>
  <si>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</si>
  <si>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</si>
  <si>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</si>
  <si>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</si>
  <si>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</si>
  <si>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</si>
  <si>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</si>
  <si>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</si>
  <si>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</si>
  <si>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</si>
  <si>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</si>
  <si>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</si>
  <si>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</si>
  <si>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</si>
  <si>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</si>
  <si>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</si>
  <si>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</si>
  <si>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</si>
  <si>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</si>
  <si>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</si>
  <si>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</si>
  <si>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</si>
  <si>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</si>
  <si>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</si>
  <si>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</si>
  <si>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</si>
  <si>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</si>
  <si>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</si>
  <si>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</si>
  <si>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</si>
  <si>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</si>
  <si>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</si>
  <si>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</si>
  <si>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</si>
  <si>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PCM-20251203-00000565</t>
  </si>
  <si>
    <t xml:space="preserve">Restored BY PG </t>
  </si>
  <si>
    <t xml:space="preserve">no PCM </t>
  </si>
  <si>
    <t xml:space="preserve">ETA 5 min </t>
  </si>
  <si>
    <t xml:space="preserve"> PCM-20250215-00000830 </t>
  </si>
  <si>
    <t>LTE site still down and  site located in aramco area access issue need special permission</t>
  </si>
  <si>
    <t>PCM-20251202-00001729</t>
  </si>
  <si>
    <t>access issue site located at king Abdallah stadium Need Special Permission</t>
  </si>
  <si>
    <t>PCM-20251203-00000600</t>
  </si>
  <si>
    <t>EM team on the way need 15 Min</t>
  </si>
  <si>
    <t>no pcm</t>
  </si>
  <si>
    <t>EM team on the way need 10 Min</t>
  </si>
  <si>
    <t>SCECO cut in area and team on the way to saving JED2928</t>
  </si>
  <si>
    <t>SCECO cut in area and team on the way to saving HUB and anther team on way way need 75 Min</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</si>
  <si>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</si>
  <si>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</si>
  <si>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</si>
  <si>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</si>
  <si>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</si>
  <si>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</si>
  <si>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</si>
  <si>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</si>
  <si>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</si>
  <si>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PCM-20251203-00000458</t>
  </si>
  <si>
    <t>ETA 80 mins</t>
  </si>
  <si>
    <t>PCM-20251203-00000548</t>
  </si>
  <si>
    <t>ETA 90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</si>
</sst>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8" totalsRowShown="0" headerRowDxfId="172" dataDxfId="171" headerRowBorderDxfId="169" tableBorderDxfId="170" totalsRowBorderDxfId="168">
  <autoFilter ref="A1:L20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9" totalsRowShown="0" headerRowDxfId="155" dataDxfId="154" headerRowBorderDxfId="152" tableBorderDxfId="153" totalsRowBorderDxfId="151">
  <autoFilter ref="A1:CJ3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1" totalsRowShown="0" headerRowDxfId="62" dataDxfId="61" headerRowBorderDxfId="59" tableBorderDxfId="60">
  <autoFilter ref="A1:L93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6" totalsRowShown="0" headerRowDxfId="46" dataDxfId="45" headerRowBorderDxfId="43" tableBorderDxfId="44" totalsRowBorderDxfId="42">
  <autoFilter ref="A1:L22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 totalsRowShown="0" headerRowDxfId="29" dataDxfId="28" headerRowBorderDxfId="26" tableBorderDxfId="27">
  <autoFilter ref="A1:L2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0" totalsRowShown="0" headerRowDxfId="13" tableBorderDxfId="12">
  <autoFilter ref="A1:L45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8"/>
  <sheetViews>
    <sheetView workbookViewId="0">
      <selection activeCell="D8" sqref="D8"/>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331.50742893518327</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45994.455854861109</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45994.455854861109</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45994.455854861109</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45994.455854861109</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45994.455854861109</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45994.455854861109</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45994.455854861109</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45994.455854861109</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45994.455854861109</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45994.455854861109</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45994.455854861109</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45994.455854861109</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45994.455854861109</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45994.455854861109</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45994.455854861109</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45994.455854861109</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45994.455854861109</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45994.455854861109</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45994.455854861109</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45994.455854861109</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45994.455854861109</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45994.455854861109</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45994.455854861109</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45994.455854861109</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45994.455854861109</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45994.455854861109</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45994.455854861109</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45994.455854861109</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45994.455854861109</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45994.455854861109</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45994.455854861109</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45994.455854861109</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45994.455854861109</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45994.455854861109</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45994.455854861109</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45994.455854861109</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45994.455854861109</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45994.455854861109</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45994.455854861109</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45994.455854861109</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45994.455854861109</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45994.455854861109</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45994.455854861109</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45994.455854861109</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45994.455854861109</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45994.455854861109</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45994.455854861109</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45994.455854861109</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45994.455854861109</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45994.455854861109</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45994.455854861109</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45994.455854861109</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45994.455854861109</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45994.455854861109</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45994.455854861109</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45994.455854861109</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45994.455854861109</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45994.455854861109</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45994.455854861109</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45994.455854861109</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45994.455854861109</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45994.455854861109</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45994.455854861109</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45994.455854861109</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45994.455854861109</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45994.455854861109</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45994.455854861109</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45994.455854861109</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45994.455854861109</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45994.455854861109</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45994.455854861109</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45994.455854861109</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45994.455854861109</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45994.455854861109</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45994.455854861109</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45994.455854861109</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45994.455854861109</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45994.455854861109</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45994.455854861109</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45994.455854861109</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45994.455854861109</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45994.455854861109</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45994.455854861109</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45994.455854861109</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45994.455854861109</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45994.455854861109</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45994.455854861109</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45994.455854861109</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45994.455854861109</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45994.455854861109</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45994.455854861109</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45994.455854861109</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45994.455854861109</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45994.455854861109</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45994.455854861109</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45994.455854861109</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45994.455854861109</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45994.455854861109</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45994.455854861109</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45994.455854861109</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45994.455854861109</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45994.455854861109</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45994.455854861109</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45994.455854861109</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45994.455854861109</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45994.455854861109</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45994.455854861109</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45994.455854861109</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45994.455854861109</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45994.455854861109</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45994.455854861109</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45994.455854861109</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45994.455854861109</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45994.455854861109</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45994.455854861109</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45994.455854861109</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45994.455854861109</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45994.455854861109</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45994.455854861109</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45994.455854861109</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45994.455854861109</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45994.455854861109</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45994.455854861109</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45994.455854861109</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45994.455854861109</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45994.455854861109</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45994.455854861109</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45994.455854861109</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45994.455854861109</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45994.455854861109</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45994.455854861109</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45994.455854861109</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45994.455854861109</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45994.455854861109</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45994.455854861109</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45994.455854861109</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45994.455854861109</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45994.455854861109</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45994.455854861109</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45994.455854861109</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45994.455854861109</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45994.455854861109</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45994.455854861109</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45994.455854861109</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45994.455854861109</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45994.455854861109</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45994.455854861109</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45994.455854861109</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45994.455854861109</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45994.455854861109</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45994.455854861109</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45994.455854861109</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45994.455854861109</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45994.455854861109</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45994.455854861109</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45994.455854861109</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45994.455854861109</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45994.455854861109</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45994.455854861109</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45994.455854861109</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45994.455854861109</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45994.455854861109</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45994.455854861109</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45994.455854861109</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45994.455854861109</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45994.455854861109</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45994.455854861109</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45994.455854861109</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45994.455854861109</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45994.455854861109</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45994.455854861109</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45994.455854861109</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45994.455854861109</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45994.455854861109</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45994.455854861109</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45994.455854861109</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45994.455854861109</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45994.455854861109</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45994.455854861109</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45994.455854861109</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45994.455854861109</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45994.455854861109</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45994.455854861109</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45994.455854861109</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45994.455854861109</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45994.455854861109</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45994.455854861109</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45994.455854861109</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45994.455854861109</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45994.455854861109</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45994.455854861109</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45994.455854861109</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45994.455854861109</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45994.455854861109</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45994.455854861109</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45994.455854861109</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45994.455854861109</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45994.455854861109</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45994.455854861109</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45994.455854861109</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45994.455854861109</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45994.455854861109</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45994.455854861109</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45994.455854861109</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45994.455854861109</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45994.455854861109</v>
      </c>
      <c r="H208" s="126"/>
      <c r="I208" s="128" t="str">
        <f>IFERROR(VLOOKUP(D208,DB!A:F,6,0),"")</f>
        <v/>
      </c>
      <c r="J208" s="128" t="str">
        <f>IFERROR(VLOOKUP(D208,DB!A:G,7,0),"")</f>
        <v/>
      </c>
      <c r="K208" s="124"/>
      <c r="L208" s="123" t="str">
        <f>IFERROR(VLOOKUP(D208,DB!A:I,9,0),"")</f>
        <v/>
      </c>
    </row>
  </sheetData>
  <customSheetViews>
    <customSheetView guid="{F6042A99-DD27-4453-835D-0834D95730CC}" filter="1" showAutoFilter="1">
      <pageMargins left="0" right="0" top="0" bottom="0" header="0" footer="0"/>
      <autoFilter ref="B1:M1" xr:uid="{080ABA8C-676E-43F7-99B4-E9005D1344EE}"/>
    </customSheetView>
  </customSheetViews>
  <dataValidations count="2">
    <dataValidation allowBlank="1" showInputMessage="1" showErrorMessage="1" sqref="E1" xr:uid="{5DBA255D-CDD9-49FB-AD3C-AF70AB4EE696}"/>
    <dataValidation type="list" allowBlank="1" showInputMessage="1" showErrorMessage="1" sqref="E2:E20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9"/>
  <sheetViews>
    <sheetView workbookViewId="0">
      <selection activeCell="K6" sqref="K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169.45601689814794</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10.068435879627941</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1</v>
      </c>
      <c r="D5" s="18" t="s">
        <v>25922</v>
      </c>
      <c r="E5" s="81" t="s">
        <v>39106</v>
      </c>
      <c r="F5" s="100">
        <v>45994.35297453704</v>
      </c>
      <c r="G5" s="101">
        <f ca="1">IFERROR(NOW()-F5,"-")</f>
        <v>0.1028803240697016</v>
      </c>
      <c r="H5" s="100">
        <v>45994.348113425927</v>
      </c>
      <c r="I5" s="18" t="str">
        <f>IFERROR(VLOOKUP(D5,DB!A:F,6,0),"")</f>
        <v>SCECO</v>
      </c>
      <c r="J5" s="18" t="str">
        <f>IFERROR(VLOOKUP(D5,DB!A:G,7,0),"")</f>
        <v>Vandalized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39194</v>
      </c>
      <c r="B6" s="18" t="str">
        <f>IFERROR(VLOOKUP(D6,DB!A:K,11,0),"")</f>
        <v>R2</v>
      </c>
      <c r="C6" s="18">
        <v>1</v>
      </c>
      <c r="D6" s="18" t="s">
        <v>24312</v>
      </c>
      <c r="E6" s="99"/>
      <c r="F6" s="100"/>
      <c r="G6" s="101">
        <f ca="1">IFERROR(NOW()-F6,"-")</f>
        <v>45994.455854861109</v>
      </c>
      <c r="H6" s="100">
        <v>45994.383055555554</v>
      </c>
      <c r="I6" s="18" t="str">
        <f>IFERROR(VLOOKUP(D6,DB!A:F,6,0),"")</f>
        <v>SCECO</v>
      </c>
      <c r="J6" s="18" t="str">
        <f>IFERROR(VLOOKUP(D6,DB!A:G,7,0),"")</f>
        <v>Dead</v>
      </c>
      <c r="K6" s="19" t="s">
        <v>39195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45994.455854861109</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45994.455854861109</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45994.455854861109</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45994.455854861109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45994.455854861109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45994.455854861109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45994.455854861109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45994.455854861109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45994.455854861109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45994.455854861109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45994.455854861109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45994.455854861109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45994.455854861109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45994.455854861109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45994.455854861109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45994.455854861109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45994.455854861109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45994.455854861109</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45994.455854861109</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45994.455854861109</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45994.455854861109</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45994.455854861109</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45994.455854861109</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45994.455854861109</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45994.455854861109</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45994.455854861109</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45994.455854861109</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45994.455854861109</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45994.455854861109</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45994.455854861109</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45994.455854861109</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45994.455854861109</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45994.455854861109</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sheetData>
  <dataValidations count="2">
    <dataValidation allowBlank="1" showInputMessage="1" showErrorMessage="1" sqref="E1" xr:uid="{4D935161-CDD3-4592-B877-3FB59C99E142}"/>
    <dataValidation type="list" allowBlank="1" showInputMessage="1" showErrorMessage="1" sqref="E3:E3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1"/>
  <sheetViews>
    <sheetView workbookViewId="0">
      <selection activeCell="E2" sqref="E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c r="E2" s="18"/>
      <c r="F2" s="20"/>
      <c r="G2" s="21">
        <f t="shared" ref="G2:G20" ca="1" si="0">IFERROR(NOW()-F2,"-")</f>
        <v>45994.455854861109</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45994.455854861109</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45994.455854861109</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45994.455854861109</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45994.455854861109</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45994.455854861109</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45994.455854861109</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45994.455854861109</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45994.455854861109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45994.455854861109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45994.455854861109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45994.455854861109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45994.455854861109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45994.455854861109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45994.455854861109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45994.455854861109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0"/>
        <v>45994.455854861109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0"/>
        <v>45994.455854861109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45994.455854861109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ref="G21:G84" ca="1" si="1">IFERROR(NOW()-F21,"-")</f>
        <v>45994.455854861109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45994.455854861109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45994.455854861109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45994.455854861109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45994.455854861109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45994.455854861109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45994.455854861109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45994.455854861109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45994.455854861109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45994.455854861109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45994.455854861109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45994.455854861109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45994.455854861109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45994.455854861109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45994.455854861109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45994.455854861109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45994.455854861109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45994.455854861109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45994.455854861109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45994.455854861109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45994.455854861109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45994.455854861109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45994.455854861109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45994.455854861109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45994.455854861109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45994.455854861109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45994.455854861109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45994.455854861109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45994.455854861109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45994.455854861109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45994.455854861109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45994.455854861109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45994.455854861109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45994.455854861109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45994.455854861109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45994.455854861109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45994.455854861109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45994.455854861109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45994.455854861109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45994.455854861109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45994.455854861109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45994.455854861109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45994.455854861109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45994.455854861109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45994.455854861109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45994.455854861109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45994.455854861109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45994.455854861109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45994.455854861109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45994.455854861109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45994.455854861109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45994.455854861109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45994.455854861109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45994.455854861109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45994.455854861109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45994.455854861109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45994.455854861109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45994.455854861109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45994.455854861109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45994.455854861109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45994.455854861109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45994.455854861109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45994.455854861109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45994.455854861109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ref="G85:G148" ca="1" si="2">IFERROR(NOW()-F85,"-")</f>
        <v>45994.455854861109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45994.455854861109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45994.455854861109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45994.455854861109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45994.455854861109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45994.455854861109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45994.455854861109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45994.455854861109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45994.455854861109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45994.455854861109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45994.455854861109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45994.455854861109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45994.455854861109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45994.455854861109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45994.455854861109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45994.455854861109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45994.455854861109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45994.455854861109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45994.455854861109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45994.455854861109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45994.455854861109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45994.455854861109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45994.455854861109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45994.455854861109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45994.455854861109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45994.455854861109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45994.455854861109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45994.455854861109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45994.455854861109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45994.455854861109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45994.455854861109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45994.455854861109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45994.455854861109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45994.455854861109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45994.455854861109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45994.455854861109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45994.455854861109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45994.455854861109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45994.455854861109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45994.455854861109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45994.455854861109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45994.455854861109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45994.455854861109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45994.455854861109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45994.455854861109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45994.455854861109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45994.455854861109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45994.455854861109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45994.455854861109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45994.455854861109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45994.455854861109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45994.455854861109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45994.455854861109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45994.455854861109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45994.455854861109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45994.455854861109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45994.455854861109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45994.455854861109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45994.455854861109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45994.455854861109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45994.455854861109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45994.455854861109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45994.455854861109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45994.455854861109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ref="G149:G212" ca="1" si="3">IFERROR(NOW()-F149,"-")</f>
        <v>45994.455854861109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45994.455854861109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45994.455854861109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45994.455854861109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45994.455854861109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45994.455854861109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45994.455854861109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45994.455854861109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45994.455854861109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45994.455854861109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45994.455854861109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45994.455854861109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45994.455854861109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45994.455854861109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45994.455854861109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45994.455854861109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45994.455854861109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45994.455854861109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45994.455854861109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45994.455854861109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45994.455854861109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45994.455854861109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45994.455854861109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45994.455854861109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45994.455854861109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45994.455854861109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45994.455854861109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45994.455854861109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45994.455854861109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45994.455854861109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45994.455854861109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45994.455854861109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45994.455854861109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45994.455854861109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45994.455854861109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45994.455854861109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45994.455854861109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45994.455854861109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45994.455854861109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45994.455854861109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45994.455854861109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45994.455854861109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45994.455854861109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45994.455854861109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45994.455854861109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45994.455854861109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45994.455854861109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45994.455854861109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45994.455854861109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45994.455854861109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45994.455854861109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45994.455854861109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45994.455854861109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45994.455854861109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45994.455854861109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45994.455854861109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45994.455854861109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45994.455854861109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45994.455854861109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45994.455854861109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45994.455854861109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45994.455854861109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45994.455854861109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45994.455854861109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ref="G213:G276" ca="1" si="4">IFERROR(NOW()-F213,"-")</f>
        <v>45994.455854861109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45994.455854861109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45994.455854861109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45994.455854861109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45994.455854861109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45994.455854861109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45994.455854861109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45994.455854861109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45994.455854861109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45994.455854861109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45994.455854861109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45994.455854861109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45994.455854861109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45994.455854861109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45994.455854861109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45994.455854861109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45994.455854861109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45994.455854861109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45994.455854861109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45994.455854861109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45994.455854861109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45994.455854861109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45994.455854861109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45994.455854861109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45994.455854861109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45994.455854861109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45994.455854861109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45994.455854861109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45994.455854861109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45994.455854861109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45994.455854861109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45994.455854861109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45994.455854861109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45994.455854861109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45994.455854861109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45994.455854861109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45994.455854861109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45994.455854861109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45994.455854861109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45994.455854861109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45994.455854861109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45994.455854861109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45994.455854861109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45994.455854861109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45994.455854861109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45994.455854861109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45994.455854861109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45994.455854861109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45994.455854861109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45994.455854861109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45994.455854861109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45994.455854861109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45994.455854861109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45994.455854861109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45994.455854861109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45994.455854861109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45994.455854861109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45994.455854861109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45994.455854861109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45994.455854861109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45994.455854861109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45994.455854861109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45994.455854861109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45994.455854861109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ref="G277:G340" ca="1" si="5">IFERROR(NOW()-F277,"-")</f>
        <v>45994.455854861109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45994.455854861109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45994.455854861109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45994.455854861109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45994.455854861109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45994.455854861109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45994.455854861109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45994.455854861109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45994.455854861109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45994.455854861109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45994.455854861109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45994.455854861109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45994.455854861109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45994.455854861109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45994.455854861109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45994.455854861109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45994.455854861109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45994.455854861109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45994.455854861109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45994.455854861109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45994.455854861109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45994.455854861109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45994.455854861109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45994.455854861109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45994.455854861109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45994.455854861109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45994.455854861109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45994.455854861109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45994.455854861109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45994.455854861109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45994.455854861109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45994.455854861109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45994.455854861109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45994.455854861109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45994.455854861109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45994.455854861109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45994.455854861109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45994.455854861109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45994.455854861109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45994.455854861109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45994.455854861109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45994.455854861109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45994.455854861109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45994.455854861109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45994.455854861109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45994.455854861109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45994.455854861109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45994.455854861109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45994.455854861109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45994.455854861109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45994.455854861109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45994.455854861109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45994.455854861109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45994.455854861109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45994.455854861109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45994.455854861109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45994.455854861109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45994.455854861109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45994.455854861109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45994.455854861109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45994.455854861109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45994.455854861109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45994.455854861109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45994.455854861109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ref="G341:G404" ca="1" si="6">IFERROR(NOW()-F341,"-")</f>
        <v>45994.455854861109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45994.455854861109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45994.455854861109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45994.455854861109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45994.455854861109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45994.455854861109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45994.455854861109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45994.455854861109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45994.455854861109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45994.455854861109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45994.455854861109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45994.455854861109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45994.455854861109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45994.455854861109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45994.455854861109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45994.455854861109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45994.455854861109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45994.455854861109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45994.455854861109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45994.455854861109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45994.455854861109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45994.455854861109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45994.455854861109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45994.455854861109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45994.455854861109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45994.455854861109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45994.455854861109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45994.455854861109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45994.455854861109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45994.455854861109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45994.455854861109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45994.455854861109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45994.455854861109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45994.455854861109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45994.455854861109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45994.455854861109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45994.455854861109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45994.455854861109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45994.455854861109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45994.455854861109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45994.455854861109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45994.455854861109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45994.455854861109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45994.455854861109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45994.455854861109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45994.455854861109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45994.455854861109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45994.455854861109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45994.455854861109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45994.455854861109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45994.455854861109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45994.455854861109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45994.455854861109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45994.455854861109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45994.455854861109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45994.455854861109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45994.455854861109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45994.455854861109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45994.455854861109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45994.455854861109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45994.455854861109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45994.455854861109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45994.455854861109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45994.455854861109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ref="G405:G468" ca="1" si="7">IFERROR(NOW()-F405,"-")</f>
        <v>45994.455854861109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45994.455854861109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45994.455854861109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45994.455854861109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45994.455854861109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45994.455854861109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45994.455854861109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45994.455854861109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45994.455854861109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45994.455854861109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45994.455854861109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45994.455854861109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45994.455854861109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45994.455854861109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45994.455854861109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45994.455854861109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45994.455854861109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45994.455854861109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45994.455854861109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45994.455854861109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45994.455854861109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45994.455854861109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45994.455854861109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45994.455854861109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45994.455854861109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45994.455854861109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45994.455854861109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45994.455854861109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45994.455854861109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45994.455854861109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45994.455854861109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45994.455854861109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45994.455854861109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45994.455854861109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45994.455854861109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45994.455854861109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45994.455854861109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45994.455854861109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45994.455854861109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45994.455854861109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45994.455854861109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45994.455854861109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45994.455854861109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45994.455854861109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45994.455854861109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45994.455854861109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45994.455854861109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45994.455854861109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45994.455854861109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45994.455854861109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45994.455854861109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45994.455854861109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45994.455854861109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45994.455854861109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45994.455854861109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45994.455854861109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45994.455854861109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45994.455854861109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45994.455854861109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45994.455854861109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45994.455854861109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45994.455854861109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45994.455854861109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45994.455854861109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ref="G469:G532" ca="1" si="8">IFERROR(NOW()-F469,"-")</f>
        <v>45994.455854861109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45994.455854861109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45994.455854861109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45994.455854861109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45994.455854861109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45994.455854861109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45994.455854861109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45994.455854861109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45994.455854861109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45994.455854861109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45994.455854861109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45994.455854861109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45994.455854861109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45994.455854861109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45994.455854861109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45994.455854861109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45994.455854861109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45994.455854861109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45994.455854861109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45994.455854861109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45994.455854861109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45994.455854861109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45994.455854861109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45994.455854861109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45994.455854861109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45994.455854861109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45994.455854861109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45994.455854861109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45994.455854861109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45994.455854861109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45994.455854861109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45994.455854861109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45994.455854861109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45994.455854861109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45994.455854861109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45994.455854861109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45994.455854861109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45994.455854861109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45994.455854861109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45994.455854861109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45994.455854861109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45994.455854861109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45994.455854861109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45994.455854861109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45994.455854861109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45994.455854861109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45994.455854861109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45994.455854861109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45994.455854861109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45994.455854861109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45994.455854861109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45994.455854861109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45994.455854861109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45994.455854861109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45994.455854861109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45994.455854861109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45994.455854861109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45994.455854861109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45994.455854861109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45994.455854861109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45994.455854861109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45994.455854861109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45994.455854861109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45994.455854861109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ref="G533:G596" ca="1" si="9">IFERROR(NOW()-F533,"-")</f>
        <v>45994.455854861109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45994.455854861109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45994.455854861109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45994.455854861109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45994.455854861109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45994.455854861109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45994.455854861109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45994.455854861109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45994.455854861109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45994.455854861109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45994.455854861109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45994.455854861109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45994.455854861109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45994.455854861109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45994.455854861109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45994.455854861109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45994.455854861109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45994.455854861109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45994.455854861109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45994.455854861109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45994.455854861109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45994.455854861109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45994.455854861109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45994.455854861109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45994.455854861109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45994.455854861109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45994.455854861109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45994.455854861109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45994.455854861109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45994.455854861109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45994.455854861109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45994.455854861109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45994.455854861109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45994.455854861109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45994.455854861109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45994.455854861109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45994.455854861109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45994.455854861109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45994.455854861109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45994.455854861109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45994.455854861109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45994.455854861109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45994.455854861109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45994.455854861109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45994.455854861109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45994.455854861109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45994.455854861109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45994.455854861109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45994.455854861109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45994.455854861109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45994.455854861109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45994.455854861109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45994.455854861109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45994.455854861109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45994.455854861109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45994.455854861109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45994.455854861109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45994.455854861109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45994.455854861109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45994.455854861109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45994.455854861109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45994.455854861109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45994.455854861109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45994.455854861109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ref="G597:G660" ca="1" si="10">IFERROR(NOW()-F597,"-")</f>
        <v>45994.455854861109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45994.455854861109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45994.455854861109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45994.455854861109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45994.455854861109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45994.455854861109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45994.455854861109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45994.455854861109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45994.455854861109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45994.455854861109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45994.455854861109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45994.455854861109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45994.455854861109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45994.455854861109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45994.455854861109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45994.455854861109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45994.455854861109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45994.455854861109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45994.455854861109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45994.455854861109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45994.455854861109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45994.455854861109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45994.455854861109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45994.455854861109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45994.455854861109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45994.455854861109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45994.455854861109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45994.455854861109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45994.455854861109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45994.455854861109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45994.455854861109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45994.455854861109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45994.455854861109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45994.455854861109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45994.455854861109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45994.455854861109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45994.455854861109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45994.455854861109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45994.455854861109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45994.455854861109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45994.455854861109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45994.455854861109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45994.455854861109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45994.455854861109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45994.455854861109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45994.455854861109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45994.455854861109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45994.455854861109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45994.455854861109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45994.455854861109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45994.455854861109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45994.455854861109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45994.455854861109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45994.455854861109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45994.455854861109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45994.455854861109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45994.455854861109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45994.455854861109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45994.455854861109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45994.455854861109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45994.455854861109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45994.455854861109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45994.455854861109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45994.455854861109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ref="G661:G724" ca="1" si="11">IFERROR(NOW()-F661,"-")</f>
        <v>45994.455854861109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45994.455854861109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45994.455854861109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45994.455854861109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45994.455854861109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45994.455854861109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45994.455854861109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45994.455854861109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45994.455854861109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45994.455854861109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45994.455854861109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45994.455854861109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45994.455854861109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45994.455854861109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45994.455854861109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45994.455854861109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45994.455854861109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45994.455854861109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45994.455854861109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45994.455854861109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45994.455854861109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45994.455854861109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45994.455854861109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45994.455854861109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45994.455854861109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45994.455854861109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45994.455854861109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45994.455854861109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45994.455854861109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45994.455854861109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45994.455854861109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45994.455854861109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45994.455854861109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45994.455854861109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45994.455854861109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45994.455854861109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45994.455854861109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45994.455854861109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45994.455854861109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45994.455854861109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45994.455854861109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45994.455854861109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45994.455854861109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45994.455854861109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45994.455854861109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45994.455854861109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45994.455854861109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45994.455854861109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45994.455854861109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45994.455854861109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45994.455854861109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45994.455854861109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45994.455854861109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45994.455854861109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45994.455854861109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45994.455854861109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45994.455854861109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45994.455854861109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45994.455854861109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45994.455854861109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45994.455854861109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45994.455854861109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45994.455854861109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45994.455854861109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ref="G725:G788" ca="1" si="12">IFERROR(NOW()-F725,"-")</f>
        <v>45994.455854861109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45994.455854861109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45994.455854861109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45994.455854861109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45994.455854861109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45994.455854861109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45994.455854861109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45994.455854861109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45994.455854861109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45994.455854861109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45994.455854861109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45994.455854861109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45994.455854861109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45994.455854861109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45994.455854861109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45994.455854861109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45994.455854861109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45994.455854861109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45994.455854861109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45994.455854861109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45994.455854861109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45994.455854861109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45994.455854861109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45994.455854861109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45994.455854861109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45994.455854861109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45994.455854861109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45994.455854861109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45994.455854861109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45994.455854861109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45994.455854861109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45994.455854861109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45994.455854861109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45994.455854861109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45994.455854861109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45994.455854861109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45994.455854861109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45994.455854861109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45994.455854861109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45994.455854861109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45994.455854861109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45994.455854861109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45994.455854861109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45994.455854861109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45994.455854861109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45994.455854861109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45994.455854861109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45994.455854861109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45994.455854861109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45994.455854861109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45994.455854861109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45994.455854861109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45994.455854861109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45994.455854861109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45994.455854861109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45994.455854861109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45994.455854861109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45994.455854861109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45994.455854861109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45994.455854861109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45994.455854861109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45994.455854861109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45994.455854861109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45994.455854861109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ref="G789:G852" ca="1" si="13">IFERROR(NOW()-F789,"-")</f>
        <v>45994.455854861109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45994.455854861109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45994.455854861109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45994.455854861109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45994.455854861109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45994.455854861109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45994.455854861109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45994.455854861109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45994.455854861109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45994.455854861109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45994.455854861109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45994.455854861109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45994.455854861109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45994.455854861109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45994.455854861109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45994.455854861109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45994.455854861109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45994.455854861109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45994.455854861109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45994.455854861109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45994.455854861109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45994.455854861109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45994.455854861109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45994.455854861109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45994.455854861109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45994.455854861109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45994.455854861109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45994.455854861109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45994.455854861109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45994.455854861109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45994.455854861109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45994.455854861109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45994.455854861109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45994.455854861109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45994.455854861109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45994.455854861109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45994.455854861109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45994.455854861109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45994.455854861109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45994.455854861109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45994.455854861109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45994.455854861109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45994.455854861109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45994.455854861109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45994.455854861109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45994.455854861109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45994.455854861109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45994.455854861109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45994.455854861109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45994.455854861109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45994.455854861109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45994.455854861109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45994.455854861109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45994.455854861109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45994.455854861109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45994.455854861109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45994.455854861109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45994.455854861109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45994.455854861109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45994.455854861109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45994.455854861109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45994.455854861109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45994.455854861109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45994.455854861109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ref="G853:G916" ca="1" si="14">IFERROR(NOW()-F853,"-")</f>
        <v>45994.455854861109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45994.455854861109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45994.455854861109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45994.455854861109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45994.455854861109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45994.455854861109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45994.455854861109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45994.455854861109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45994.455854861109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45994.455854861109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45994.455854861109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45994.455854861109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45994.455854861109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45994.455854861109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45994.455854861109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45994.455854861109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45994.455854861109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45994.455854861109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45994.455854861109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45994.455854861109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45994.455854861109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45994.455854861109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45994.455854861109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45994.455854861109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45994.455854861109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45994.455854861109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45994.455854861109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45994.455854861109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45994.455854861109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45994.455854861109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45994.455854861109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45994.455854861109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45994.455854861109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45994.455854861109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45994.455854861109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45994.455854861109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45994.455854861109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45994.455854861109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45994.455854861109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45994.455854861109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45994.455854861109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45994.455854861109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45994.455854861109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45994.455854861109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45994.455854861109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45994.455854861109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45994.455854861109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45994.455854861109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45994.455854861109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45994.455854861109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45994.455854861109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45994.455854861109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45994.455854861109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45994.455854861109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45994.455854861109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45994.455854861109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45994.455854861109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45994.455854861109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45994.455854861109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45994.455854861109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45994.455854861109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45994.455854861109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45994.455854861109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45994.455854861109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ref="G917:G931" ca="1" si="15">IFERROR(NOW()-F917,"-")</f>
        <v>45994.455854861109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45994.455854861109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45994.455854861109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45994.455854861109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45994.455854861109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45994.455854861109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45994.455854861109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45994.455854861109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45994.455854861109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45994.455854861109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45994.455854861109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45994.455854861109</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45994.455854861109</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45994.455854861109</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45994.455854861109</v>
      </c>
      <c r="H931" s="22"/>
      <c r="I931" s="19" t="str">
        <f>IFERROR(VLOOKUP(D931,DB!A:F,6,0),"")</f>
        <v/>
      </c>
      <c r="J931" s="18" t="str">
        <f>IFERROR(VLOOKUP(D931,DB!A:G,7,0),"")</f>
        <v/>
      </c>
      <c r="K931" s="42"/>
      <c r="L931" s="23" t="str">
        <f>IFERROR(VLOOKUP(D931,DB!A:I,9,0),"")</f>
        <v/>
      </c>
    </row>
  </sheetData>
  <dataValidations count="2">
    <dataValidation allowBlank="1" showInputMessage="1" showErrorMessage="1" sqref="E1" xr:uid="{5914219A-CB83-432D-936A-CC0CB6F3982A}"/>
    <dataValidation type="list" allowBlank="1" showInputMessage="1" showErrorMessage="1" sqref="E2:E93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26"/>
  <sheetViews>
    <sheetView tabSelected="1" workbookViewId="0">
      <selection activeCell="K14" sqref="K1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290.97513726851321</v>
      </c>
      <c r="H2" s="92">
        <v>45703.474768518521</v>
      </c>
      <c r="I2" s="92" t="str">
        <f>IFERROR(VLOOKUP(D2,DB!A:F,6,0),"")</f>
        <v>SCECO</v>
      </c>
      <c r="J2" s="92" t="str">
        <f>IFERROR(VLOOKUP(D2,DB!A:G,7,0),"")</f>
        <v>Dead</v>
      </c>
      <c r="K2" s="94" t="s">
        <v>39197</v>
      </c>
      <c r="L2" s="88" t="str">
        <f>IFERROR(VLOOKUP(D2,DB!A:I,9,0),"")</f>
        <v>Latis</v>
      </c>
    </row>
    <row r="3" spans="1:16" ht="15" customHeight="1">
      <c r="A3" s="110" t="s">
        <v>39198</v>
      </c>
      <c r="B3" s="110" t="str">
        <f>IFERROR(VLOOKUP(D3,DB!A:K,11,0),"")</f>
        <v>R4</v>
      </c>
      <c r="C3" s="90">
        <v>1</v>
      </c>
      <c r="D3" s="88" t="s">
        <v>35680</v>
      </c>
      <c r="E3" s="91" t="s">
        <v>39106</v>
      </c>
      <c r="F3" s="92">
        <v>45993.988888888889</v>
      </c>
      <c r="G3" s="93">
        <f ca="1">IFERROR(NOW()-F3,"")</f>
        <v>0.46696597222035052</v>
      </c>
      <c r="H3" s="92">
        <v>45993.983101851853</v>
      </c>
      <c r="I3" s="110" t="str">
        <f>IFERROR(VLOOKUP(D3,DB!A:F,6,0),"")</f>
        <v>Generator-SG</v>
      </c>
      <c r="J3" s="110" t="str">
        <f>IFERROR(VLOOKUP(D3,DB!A:G,7,0),"")</f>
        <v>Good</v>
      </c>
      <c r="K3" s="94" t="s">
        <v>39199</v>
      </c>
      <c r="L3" s="88" t="str">
        <f>IFERROR(VLOOKUP(D3,DB!A:I,9,0),"")</f>
        <v>Latis</v>
      </c>
    </row>
    <row r="4" spans="1:16" ht="15" customHeight="1">
      <c r="A4" s="110" t="s">
        <v>39200</v>
      </c>
      <c r="B4" s="110" t="str">
        <f>IFERROR(VLOOKUP(D4,DB!A:K,11,0),"")</f>
        <v>R4</v>
      </c>
      <c r="C4" s="90">
        <v>1</v>
      </c>
      <c r="D4" s="88" t="s">
        <v>35275</v>
      </c>
      <c r="E4" s="91" t="s">
        <v>39106</v>
      </c>
      <c r="F4" s="92">
        <v>45994.368217592593</v>
      </c>
      <c r="G4" s="93">
        <f ca="1">IFERROR(NOW()-F4,"")</f>
        <v>8.7637268516118638E-2</v>
      </c>
      <c r="H4" s="92">
        <v>45994.368055555555</v>
      </c>
      <c r="I4" s="110" t="str">
        <f>IFERROR(VLOOKUP(D4,DB!A:F,6,0),"")</f>
        <v>Generator-SG</v>
      </c>
      <c r="J4" s="110" t="str">
        <f>IFERROR(VLOOKUP(D4,DB!A:G,7,0),"")</f>
        <v>Dead</v>
      </c>
      <c r="K4" s="94" t="s">
        <v>39201</v>
      </c>
      <c r="L4" s="88" t="str">
        <f>IFERROR(VLOOKUP(D4,DB!A:I,9,0),"")</f>
        <v>Latis</v>
      </c>
    </row>
    <row r="5" spans="1:16" ht="15" customHeight="1">
      <c r="A5" s="110" t="s">
        <v>39202</v>
      </c>
      <c r="B5" s="110" t="str">
        <f>IFERROR(VLOOKUP(D5,DB!A:K,11,0),"")</f>
        <v>R4</v>
      </c>
      <c r="C5" s="90">
        <v>1</v>
      </c>
      <c r="D5" s="88" t="s">
        <v>35322</v>
      </c>
      <c r="E5" s="91" t="s">
        <v>39106</v>
      </c>
      <c r="F5" s="92"/>
      <c r="G5" s="93">
        <f ca="1">IFERROR(NOW()-F5,"")</f>
        <v>45994.455854861109</v>
      </c>
      <c r="H5" s="92">
        <v>45994.361608796295</v>
      </c>
      <c r="I5" s="110" t="str">
        <f>IFERROR(VLOOKUP(D5,DB!A:F,6,0),"")</f>
        <v>SCECO</v>
      </c>
      <c r="J5" s="110" t="str">
        <f>IFERROR(VLOOKUP(D5,DB!A:G,7,0),"")</f>
        <v>Weak</v>
      </c>
      <c r="K5" s="94" t="s">
        <v>39203</v>
      </c>
      <c r="L5" s="88" t="str">
        <f>IFERROR(VLOOKUP(D5,DB!A:I,9,0),"")</f>
        <v>Latis</v>
      </c>
    </row>
    <row r="6" spans="1:16" ht="15" customHeight="1">
      <c r="A6" s="110" t="s">
        <v>39202</v>
      </c>
      <c r="B6" s="110" t="str">
        <f>IFERROR(VLOOKUP(D6,DB!A:K,11,0),"")</f>
        <v>R4</v>
      </c>
      <c r="C6" s="90">
        <v>1</v>
      </c>
      <c r="D6" s="88" t="s">
        <v>35273</v>
      </c>
      <c r="E6" s="91" t="s">
        <v>39106</v>
      </c>
      <c r="F6" s="92"/>
      <c r="G6" s="93">
        <f ca="1">IFERROR(NOW()-F6,"")</f>
        <v>45994.455854861109</v>
      </c>
      <c r="H6" s="92">
        <v>45994.361620370371</v>
      </c>
      <c r="I6" s="110" t="str">
        <f>IFERROR(VLOOKUP(D6,DB!A:F,6,0),"")</f>
        <v>SCECO</v>
      </c>
      <c r="J6" s="110" t="str">
        <f>IFERROR(VLOOKUP(D6,DB!A:G,7,0),"")</f>
        <v>Vandalized</v>
      </c>
      <c r="K6" s="94" t="s">
        <v>39204</v>
      </c>
      <c r="L6" s="88" t="str">
        <f>IFERROR(VLOOKUP(D6,DB!A:I,9,0),"")</f>
        <v>Latis</v>
      </c>
    </row>
    <row r="7" spans="1:16" ht="21.75" customHeight="1">
      <c r="A7" s="110" t="s">
        <v>39202</v>
      </c>
      <c r="B7" s="110" t="str">
        <f>IFERROR(VLOOKUP(D7,DB!A:K,11,0),"")</f>
        <v>R4</v>
      </c>
      <c r="C7" s="90">
        <v>1</v>
      </c>
      <c r="D7" s="88" t="s">
        <v>38471</v>
      </c>
      <c r="E7" s="91" t="s">
        <v>39106</v>
      </c>
      <c r="F7" s="92"/>
      <c r="G7" s="93">
        <f ca="1">IFERROR(NOW()-F7,"")</f>
        <v>45994.455854861109</v>
      </c>
      <c r="H7" s="92">
        <v>45994.362662037034</v>
      </c>
      <c r="I7" s="110" t="str">
        <f>IFERROR(VLOOKUP(D7,DB!A:F,6,0),"")</f>
        <v>SCECO</v>
      </c>
      <c r="J7" s="110" t="str">
        <f>IFERROR(VLOOKUP(D7,DB!A:G,7,0),"")</f>
        <v>No BB Shifted</v>
      </c>
      <c r="K7" s="94" t="s">
        <v>39205</v>
      </c>
      <c r="L7" s="88" t="str">
        <f>IFERROR(VLOOKUP(D7,DB!A:I,9,0),"")</f>
        <v>Latis</v>
      </c>
    </row>
    <row r="8" spans="1:16" ht="15" customHeight="1">
      <c r="A8" s="110" t="s">
        <v>39202</v>
      </c>
      <c r="B8" s="110" t="str">
        <f>IFERROR(VLOOKUP(D8,DB!A:K,11,0),"")</f>
        <v>R4</v>
      </c>
      <c r="C8" s="90">
        <v>1</v>
      </c>
      <c r="D8" s="88" t="s">
        <v>36546</v>
      </c>
      <c r="E8" s="91" t="s">
        <v>39106</v>
      </c>
      <c r="F8" s="92"/>
      <c r="G8" s="93">
        <f t="shared" ref="G8:G52" ca="1" si="0">IFERROR(NOW()-F8,"")</f>
        <v>45994.455854861109</v>
      </c>
      <c r="H8" s="92">
        <v>45994.397152777776</v>
      </c>
      <c r="I8" s="110" t="str">
        <f>IFERROR(VLOOKUP(D8,DB!A:F,6,0),"")</f>
        <v>SCECO</v>
      </c>
      <c r="J8" s="110" t="str">
        <f>IFERROR(VLOOKUP(D8,DB!A:G,7,0),"")</f>
        <v>Dead</v>
      </c>
      <c r="K8" s="94" t="s">
        <v>39206</v>
      </c>
      <c r="L8" s="88" t="str">
        <f>IFERROR(VLOOKUP(D8,DB!A:I,9,0),"")</f>
        <v>Latis</v>
      </c>
    </row>
    <row r="9" spans="1:16" ht="15" customHeight="1">
      <c r="A9" s="110"/>
      <c r="B9" s="110" t="str">
        <f>IFERROR(VLOOKUP(D9,DB!A:K,11,0),"")</f>
        <v/>
      </c>
      <c r="C9" s="90"/>
      <c r="D9" s="88"/>
      <c r="E9" s="91"/>
      <c r="F9" s="92"/>
      <c r="G9" s="93">
        <f t="shared" ca="1" si="0"/>
        <v>45994.455854861109</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45994.455854861109</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45994.455854861109</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45994.455854861109</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45994.455854861109</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45994.455854861109</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45994.455854861109</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45994.455854861109</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45994.455854861109</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45994.455854861109</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45994.455854861109</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45994.455854861109</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45994.455854861109</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45994.455854861109</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45994.455854861109</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45994.455854861109</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45994.455854861109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45994.455854861109</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45994.455854861109</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45994.455854861109</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45994.455854861109</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45994.455854861109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45994.455854861109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45994.455854861109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45994.455854861109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45994.455854861109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45994.455854861109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45994.455854861109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45994.455854861109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45994.455854861109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45994.455854861109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45994.455854861109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45994.455854861109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45994.455854861109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45994.455854861109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45994.455854861109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45994.455854861109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45994.455854861109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45994.455854861109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45994.455854861109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45994.455854861109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45994.455854861109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45994.455854861109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45994.455854861109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ref="G53:G116" ca="1" si="1">IFERROR(NOW()-F53,"")</f>
        <v>45994.455854861109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45994.455854861109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45994.455854861109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45994.455854861109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45994.455854861109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45994.455854861109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45994.455854861109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45994.455854861109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45994.455854861109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45994.455854861109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45994.455854861109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45994.455854861109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45994.455854861109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45994.455854861109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45994.455854861109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45994.455854861109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45994.455854861109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45994.455854861109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45994.455854861109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45994.455854861109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45994.455854861109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45994.455854861109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45994.455854861109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45994.455854861109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45994.455854861109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45994.455854861109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45994.455854861109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45994.455854861109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45994.455854861109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45994.455854861109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45994.455854861109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45994.455854861109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45994.455854861109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45994.455854861109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45994.455854861109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45994.455854861109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45994.455854861109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45994.455854861109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45994.455854861109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45994.455854861109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45994.455854861109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45994.455854861109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45994.455854861109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45994.455854861109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45994.455854861109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45994.455854861109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45994.455854861109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45994.455854861109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45994.455854861109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45994.455854861109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45994.455854861109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45994.455854861109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45994.455854861109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45994.455854861109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45994.455854861109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45994.455854861109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45994.455854861109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45994.455854861109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45994.455854861109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45994.455854861109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45994.455854861109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45994.455854861109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45994.455854861109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45994.455854861109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ref="G117:G180" ca="1" si="2">IFERROR(NOW()-F117,"")</f>
        <v>45994.455854861109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45994.455854861109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45994.455854861109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45994.455854861109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45994.455854861109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45994.455854861109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45994.455854861109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45994.455854861109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45994.455854861109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45994.455854861109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45994.455854861109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45994.455854861109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45994.455854861109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45994.455854861109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45994.455854861109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45994.455854861109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45994.455854861109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45994.455854861109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45994.455854861109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45994.455854861109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45994.455854861109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45994.455854861109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45994.455854861109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45994.455854861109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45994.455854861109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45994.455854861109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45994.455854861109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45994.455854861109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45994.455854861109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45994.455854861109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45994.455854861109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45994.455854861109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45994.455854861109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45994.455854861109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45994.455854861109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45994.455854861109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45994.455854861109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45994.455854861109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45994.455854861109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45994.455854861109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45994.455854861109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45994.455854861109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45994.455854861109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45994.455854861109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45994.455854861109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45994.455854861109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45994.455854861109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45994.455854861109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45994.455854861109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45994.455854861109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45994.455854861109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45994.455854861109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45994.455854861109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45994.455854861109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45994.455854861109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45994.455854861109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45994.455854861109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45994.455854861109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45994.455854861109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45994.455854861109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45994.455854861109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45994.455854861109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45994.455854861109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45994.455854861109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ref="G181:G226" ca="1" si="3">IFERROR(NOW()-F181,"")</f>
        <v>45994.455854861109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45994.455854861109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45994.455854861109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45994.455854861109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45994.455854861109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45994.455854861109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45994.455854861109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45994.455854861109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45994.455854861109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45994.455854861109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45994.455854861109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45994.455854861109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45994.455854861109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45994.455854861109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45994.455854861109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45994.455854861109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45994.455854861109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45994.455854861109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45994.455854861109</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45994.455854861109</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45994.455854861109</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45994.455854861109</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45994.455854861109</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45994.455854861109</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45994.455854861109</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45994.455854861109</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45994.455854861109</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45994.455854861109</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45994.455854861109</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45994.455854861109</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45994.455854861109</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45994.455854861109</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45994.455854861109</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45994.455854861109</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45994.455854861109</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45994.455854861109</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45994.455854861109</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45994.455854861109</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45994.455854861109</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45994.455854861109</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45994.455854861109</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45994.455854861109</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45994.455854861109</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45994.455854861109</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45994.455854861109</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45994.455854861109</v>
      </c>
      <c r="H226" s="92"/>
      <c r="I226" s="110" t="str">
        <f>IFERROR(VLOOKUP(D226,DB!A:F,6,0),"")</f>
        <v/>
      </c>
      <c r="J226" s="110" t="str">
        <f>IFERROR(VLOOKUP(D226,DB!A:G,7,0),"")</f>
        <v/>
      </c>
      <c r="K226" s="94"/>
      <c r="L226" s="88" t="str">
        <f>IFERROR(VLOOKUP(D226,DB!A:I,9,0),"")</f>
        <v/>
      </c>
    </row>
  </sheetData>
  <dataValidations count="2">
    <dataValidation allowBlank="1" showInputMessage="1" showErrorMessage="1" sqref="E1" xr:uid="{A4F81451-56CC-4543-9497-104C4E44EE4B}"/>
    <dataValidation type="list" allowBlank="1" showInputMessage="1" showErrorMessage="1" sqref="E2:E22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3"/>
  <sheetViews>
    <sheetView workbookViewId="0">
      <selection activeCell="K6" sqref="K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39207</v>
      </c>
      <c r="B2" s="37" t="str">
        <f>IFERROR(VLOOKUP(D2,DB!A:K,11,0),"")</f>
        <v>R5</v>
      </c>
      <c r="C2" s="37">
        <v>3</v>
      </c>
      <c r="D2" s="103" t="s">
        <v>36085</v>
      </c>
      <c r="E2" s="37" t="s">
        <v>39106</v>
      </c>
      <c r="F2" s="38">
        <v>45891.832060185188</v>
      </c>
      <c r="G2" s="105">
        <f ca="1">IFERROR(NOW()-F2,"")</f>
        <v>102.62379467592109</v>
      </c>
      <c r="H2" s="38">
        <v>45891.790393518517</v>
      </c>
      <c r="I2" s="37" t="str">
        <f>IFERROR(VLOOKUP(D2,DB!A:F,6,0),"")</f>
        <v>Generator-SG</v>
      </c>
      <c r="J2" s="37" t="str">
        <f>IFERROR(VLOOKUP(D2,DB!A:G,7,0),"")</f>
        <v>Vandalized</v>
      </c>
      <c r="K2" s="37" t="s">
        <v>39208</v>
      </c>
      <c r="L2" s="37" t="str">
        <f>IFERROR(VLOOKUP(D2,DB!A:I,9,0),"")</f>
        <v>Latis</v>
      </c>
      <c r="M2" s="102"/>
    </row>
    <row r="3" spans="1:13" s="39" customFormat="1" ht="30.75">
      <c r="A3" s="37" t="s">
        <v>39209</v>
      </c>
      <c r="B3" s="37" t="str">
        <f>IFERROR(VLOOKUP(D3,DB!A:K,11,0),"")</f>
        <v>R5</v>
      </c>
      <c r="C3" s="37">
        <v>1</v>
      </c>
      <c r="D3" s="37" t="s">
        <v>33407</v>
      </c>
      <c r="E3" s="37" t="s">
        <v>39185</v>
      </c>
      <c r="F3" s="38">
        <v>45926.188877314817</v>
      </c>
      <c r="G3" s="105">
        <f t="shared" ref="G3" ca="1" si="0">IFERROR(NOW()-F3,"")</f>
        <v>68.266977546292765</v>
      </c>
      <c r="H3" s="38">
        <v>45926.158159722225</v>
      </c>
      <c r="I3" s="37" t="str">
        <f>IFERROR(VLOOKUP(D3,DB!A:F,6,0),"")</f>
        <v>SCECO</v>
      </c>
      <c r="J3" s="37" t="str">
        <f>IFERROR(VLOOKUP(D3,DB!A:G,7,0),"")</f>
        <v>Good</v>
      </c>
      <c r="K3" s="37" t="s">
        <v>39210</v>
      </c>
      <c r="L3" s="37" t="str">
        <f>IFERROR(VLOOKUP(D3,DB!A:I,9,0),"")</f>
        <v>Latis</v>
      </c>
      <c r="M3" s="102"/>
    </row>
    <row r="4" spans="1:13" s="39" customFormat="1" ht="39.75" customHeight="1">
      <c r="A4" s="106" t="s">
        <v>39211</v>
      </c>
      <c r="B4" s="106" t="str">
        <f>IFERROR(VLOOKUP(D4,DB!A:K,11,0),"")</f>
        <v>R5</v>
      </c>
      <c r="C4" s="106">
        <v>1</v>
      </c>
      <c r="D4" s="106" t="s">
        <v>34832</v>
      </c>
      <c r="E4" s="106" t="s">
        <v>39185</v>
      </c>
      <c r="F4" s="107">
        <v>45948.661111111112</v>
      </c>
      <c r="G4" s="108">
        <f t="shared" ref="G4" ca="1" si="1">IFERROR(NOW()-F4,"")</f>
        <v>45.794743749996996</v>
      </c>
      <c r="H4" s="107">
        <v>45948.661111111112</v>
      </c>
      <c r="I4" s="106" t="str">
        <f>IFERROR(VLOOKUP(D4,DB!A:F,6,0),"")</f>
        <v>SCECO</v>
      </c>
      <c r="J4" s="106" t="str">
        <f>IFERROR(VLOOKUP(D4,DB!A:G,7,0),"")</f>
        <v>Dead</v>
      </c>
      <c r="K4" s="106" t="s">
        <v>39212</v>
      </c>
      <c r="L4" s="106" t="str">
        <f>IFERROR(VLOOKUP(D4,DB!A:I,9,0),"")</f>
        <v>Latis</v>
      </c>
    </row>
    <row r="5" spans="1:13" s="39" customFormat="1" ht="30.75">
      <c r="A5" s="106" t="s">
        <v>39213</v>
      </c>
      <c r="B5" s="106" t="str">
        <f>IFERROR(VLOOKUP(D5,DB!A:K,11,0),"")</f>
        <v>R5</v>
      </c>
      <c r="C5" s="106">
        <v>1</v>
      </c>
      <c r="D5" s="106" t="s">
        <v>36592</v>
      </c>
      <c r="E5" s="106" t="s">
        <v>39106</v>
      </c>
      <c r="F5" s="107">
        <v>45981.373298611114</v>
      </c>
      <c r="G5" s="108">
        <f ca="1">IFERROR(NOW()-F5,"")</f>
        <v>13.082556249995832</v>
      </c>
      <c r="H5" s="136">
        <v>45981.360798611109</v>
      </c>
      <c r="I5" s="106" t="str">
        <f>IFERROR(VLOOKUP(D5,DB!A:F,6,0),"")</f>
        <v>SCECO</v>
      </c>
      <c r="J5" s="106" t="str">
        <f>IFERROR(VLOOKUP(D5,DB!A:G,7,0),"")</f>
        <v>Dead</v>
      </c>
      <c r="K5" s="106" t="s">
        <v>39214</v>
      </c>
      <c r="L5" s="106" t="str">
        <f>IFERROR(VLOOKUP(D5,DB!A:I,9,0),"")</f>
        <v>Latis</v>
      </c>
    </row>
    <row r="6" spans="1:13">
      <c r="A6" s="37"/>
      <c r="B6" s="37" t="str">
        <f>IFERROR(VLOOKUP(D6,DB!A:K,11,0),"")</f>
        <v/>
      </c>
      <c r="C6" s="37"/>
      <c r="D6" s="37"/>
      <c r="E6" s="37"/>
      <c r="F6" s="38"/>
      <c r="G6" s="135">
        <f ca="1">IFERROR(NOW()-F6,"")</f>
        <v>45994.455854861109</v>
      </c>
      <c r="H6" s="38"/>
      <c r="I6" s="37" t="str">
        <f>IFERROR(VLOOKUP(D6,DB!A:F,6,0),"")</f>
        <v/>
      </c>
      <c r="J6" s="37" t="str">
        <f>IFERROR(VLOOKUP(D6,DB!A:G,7,0),"")</f>
        <v/>
      </c>
      <c r="K6" s="37"/>
      <c r="L6" s="37" t="str">
        <f>IFERROR(VLOOKUP(D6,DB!A:I,9,0),"")</f>
        <v/>
      </c>
    </row>
    <row r="7" spans="1:13">
      <c r="A7" s="37"/>
      <c r="B7" s="37" t="str">
        <f>IFERROR(VLOOKUP(D7,DB!A:K,11,0),"")</f>
        <v/>
      </c>
      <c r="C7" s="37"/>
      <c r="D7" s="37"/>
      <c r="E7" s="37"/>
      <c r="F7" s="38"/>
      <c r="G7" s="135">
        <f ca="1">IFERROR(NOW()-F7,"")</f>
        <v>45994.455854861109</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45994.455854861109</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45994.455854861109</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45994.455854861109</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45994.455854861109</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45994.455854861109</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45994.455854861109</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45994.455854861109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45994.455854861109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45994.455854861109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45994.455854861109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45994.455854861109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45994.455854861109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45994.455854861109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45994.455854861109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45994.455854861109</v>
      </c>
      <c r="H22" s="38"/>
      <c r="I22" s="37" t="str">
        <f>IFERROR(VLOOKUP(D22,DB!A:F,6,0),"")</f>
        <v/>
      </c>
      <c r="J22" s="37" t="str">
        <f>IFERROR(VLOOKUP(D22,DB!A:G,7,0),"")</f>
        <v/>
      </c>
      <c r="K22" s="37"/>
      <c r="L22" s="37" t="str">
        <f>IFERROR(VLOOKUP(D22,DB!A:I,9,0),"")</f>
        <v/>
      </c>
    </row>
    <row r="23" spans="1:12">
      <c r="A23" s="150"/>
      <c r="B23" s="150" t="str">
        <f>IFERROR(VLOOKUP(D23,DB!A:K,11,0),"")</f>
        <v/>
      </c>
      <c r="C23" s="150"/>
      <c r="D23" s="150"/>
      <c r="E23" s="150"/>
      <c r="F23" s="151"/>
      <c r="G23" s="152">
        <f ca="1">IFERROR(NOW()-F23,"")</f>
        <v>45994.455854861109</v>
      </c>
      <c r="H23" s="151"/>
      <c r="I23" s="150" t="str">
        <f>IFERROR(VLOOKUP(D23,DB!A:F,6,0),"")</f>
        <v/>
      </c>
      <c r="J23" s="150" t="str">
        <f>IFERROR(VLOOKUP(D23,DB!A:G,7,0),"")</f>
        <v/>
      </c>
      <c r="K23" s="150"/>
      <c r="L23" s="150" t="str">
        <f>IFERROR(VLOOKUP(D23,DB!A:I,9,0),"")</f>
        <v/>
      </c>
    </row>
  </sheetData>
  <dataValidations count="2">
    <dataValidation allowBlank="1" showInputMessage="1" showErrorMessage="1" sqref="E1" xr:uid="{920C6338-E771-4DAE-8C89-92A9093EA4DE}"/>
    <dataValidation type="list" allowBlank="1" showInputMessage="1" showErrorMessage="1" sqref="E2:E2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0"/>
  <sheetViews>
    <sheetView workbookViewId="0">
      <selection activeCell="F2" sqref="F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39215</v>
      </c>
      <c r="B2" s="119" t="str">
        <f>IFERROR(VLOOKUP(D2,DB!A:K,11,0),"")</f>
        <v>R6</v>
      </c>
      <c r="C2" s="120">
        <v>1</v>
      </c>
      <c r="D2" s="119" t="s">
        <v>39067</v>
      </c>
      <c r="E2" s="142" t="s">
        <v>39106</v>
      </c>
      <c r="F2" s="121">
        <v>45994.265324074076</v>
      </c>
      <c r="G2" s="72">
        <f ca="1">IFERROR(NOW()-F2,"-")</f>
        <v>0.19053078703291249</v>
      </c>
      <c r="H2" s="121">
        <v>45994.246701388889</v>
      </c>
      <c r="I2" s="119" t="str">
        <f>IFERROR(VLOOKUP(D2,DB!A:F,6,0),"")</f>
        <v>Generator-SG</v>
      </c>
      <c r="J2" s="119" t="str">
        <f>IFERROR(VLOOKUP(D2,DB!A:G,7,0),"")</f>
        <v>Dead</v>
      </c>
      <c r="K2" s="122" t="s">
        <v>39216</v>
      </c>
      <c r="L2" s="137" t="str">
        <f>IFERROR(VLOOKUP(D2,DB!A:I,9,0),"")</f>
        <v>Latis</v>
      </c>
    </row>
    <row r="3" spans="1:16382" ht="31.5" customHeight="1">
      <c r="A3" s="118" t="s">
        <v>39217</v>
      </c>
      <c r="B3" s="119" t="str">
        <f>IFERROR(VLOOKUP(D3,DB!A:K,11,0),"")</f>
        <v>R6</v>
      </c>
      <c r="C3" s="120">
        <v>9</v>
      </c>
      <c r="D3" s="119" t="s">
        <v>29929</v>
      </c>
      <c r="E3" s="142" t="s">
        <v>39185</v>
      </c>
      <c r="F3" s="121">
        <v>45994.307106481479</v>
      </c>
      <c r="G3" s="72">
        <f ca="1">IFERROR(NOW()-F3,"-")</f>
        <v>0.14874837962997844</v>
      </c>
      <c r="H3" s="121">
        <v>45994.299583333333</v>
      </c>
      <c r="I3" s="119" t="str">
        <f>IFERROR(VLOOKUP(D3,DB!A:F,6,0),"")</f>
        <v>SCECO</v>
      </c>
      <c r="J3" s="119" t="str">
        <f>IFERROR(VLOOKUP(D3,DB!A:G,7,0),"")</f>
        <v>Vandalized</v>
      </c>
      <c r="K3" s="122" t="s">
        <v>39218</v>
      </c>
      <c r="L3" s="137" t="str">
        <f>IFERROR(VLOOKUP(D3,DB!A:I,9,0),"")</f>
        <v>Latis</v>
      </c>
    </row>
    <row r="4" spans="1:16382" ht="31.5" customHeight="1">
      <c r="A4" s="118"/>
      <c r="B4" s="119" t="str">
        <f>IFERROR(VLOOKUP(D4,DB!A:K,11,0),"")</f>
        <v/>
      </c>
      <c r="C4" s="120"/>
      <c r="D4" s="119"/>
      <c r="E4" s="142"/>
      <c r="F4" s="121"/>
      <c r="G4" s="72">
        <f ca="1">IFERROR(NOW()-F4,"-")</f>
        <v>45994.455854861109</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45994.455854861109</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45994.455854861109</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45994.455854861109</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45994.455854861109</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45994.455854861109</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45994.455854861109</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45994.455854861109</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45994.455854861109</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45994.455854861109</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45994.455854861109</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45994.455854861109</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45994.455854861109</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45994.455854861109</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45994.455854861109</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45994.455854861109</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45994.455854861109</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45994.455854861109</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45994.455854861109</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45994.455854861109</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45994.455854861109</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45994.455854861109</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45994.455854861109</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45994.455854861109</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45994.455854861109</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45994.455854861109</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45994.455854861109</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45994.455854861109</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45994.455854861109</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45994.455854861109</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45994.455854861109</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45994.455854861109</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45994.455854861109</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45994.455854861109</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45994.455854861109</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45994.455854861109</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45994.455854861109</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45994.455854861109</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45994.455854861109</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45994.455854861109</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45994.455854861109</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45994.455854861109</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45994.455854861109</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45994.455854861109</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45994.455854861109</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45994.455854861109</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45994.455854861109</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45994.455854861109</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45994.455854861109</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45994.455854861109</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45994.455854861109</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45994.455854861109</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45994.455854861109</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45994.455854861109</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45994.455854861109</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45994.455854861109</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45994.455854861109</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45994.455854861109</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45994.455854861109</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45994.455854861109</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45994.455854861109</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45994.455854861109</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45994.455854861109</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45994.455854861109</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45994.455854861109</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45994.455854861109</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45994.455854861109</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45994.455854861109</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45994.455854861109</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45994.455854861109</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45994.455854861109</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45994.455854861109</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45994.455854861109</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45994.455854861109</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45994.455854861109</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45994.455854861109</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45994.455854861109</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45994.455854861109</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45994.455854861109</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45994.455854861109</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45994.455854861109</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45994.455854861109</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45994.455854861109</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45994.455854861109</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45994.455854861109</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45994.455854861109</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45994.455854861109</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45994.455854861109</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45994.455854861109</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45994.455854861109</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45994.455854861109</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45994.455854861109</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45994.455854861109</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45994.455854861109</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45994.455854861109</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45994.455854861109</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45994.455854861109</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45994.455854861109</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45994.455854861109</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45994.455854861109</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45994.455854861109</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45994.455854861109</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45994.455854861109</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45994.455854861109</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45994.455854861109</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45994.455854861109</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45994.455854861109</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45994.455854861109</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45994.455854861109</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45994.455854861109</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45994.455854861109</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45994.455854861109</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45994.455854861109</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45994.455854861109</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45994.455854861109</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45994.455854861109</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45994.455854861109</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45994.455854861109</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45994.455854861109</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45994.455854861109</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45994.455854861109</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45994.455854861109</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45994.455854861109</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45994.455854861109</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45994.455854861109</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45994.455854861109</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45994.455854861109</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45994.455854861109</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45994.455854861109</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45994.455854861109</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45994.455854861109</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45994.455854861109</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45994.455854861109</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45994.455854861109</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45994.455854861109</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45994.455854861109</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45994.455854861109</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45994.455854861109</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45994.455854861109</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45994.455854861109</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45994.455854861109</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45994.455854861109</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45994.455854861109</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45994.455854861109</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45994.455854861109</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45994.455854861109</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45994.455854861109</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45994.455854861109</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45994.455854861109</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45994.455854861109</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45994.455854861109</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45994.455854861109</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45994.455854861109</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45994.455854861109</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45994.455854861109</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45994.455854861109</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45994.455854861109</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45994.455854861109</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45994.455854861109</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45994.455854861109</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45994.455854861109</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45994.455854861109</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45994.455854861109</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45994.455854861109</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45994.455854861109</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45994.455854861109</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45994.455854861109</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45994.455854861109</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45994.455854861109</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45994.455854861109</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45994.455854861109</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45994.455854861109</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45994.455854861109</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45994.455854861109</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45994.455854861109</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45994.455854861109</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45994.455854861109</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45994.455854861109</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45994.455854861109</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45994.455854861109</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45994.455854861109</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45994.455854861109</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45994.455854861109</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45994.455854861109</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45994.455854861109</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45994.455854861109</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45994.455854861109</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45994.455854861109</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45994.455854861109</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45994.455854861109</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45994.455854861109</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45994.455854861109</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45994.455854861109</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45994.455854861109</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45994.455854861109</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45994.455854861109</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45994.455854861109</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45994.455854861109</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45994.455854861109</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45994.455854861109</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45994.455854861109</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45994.455854861109</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45994.455854861109</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45994.455854861109</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45994.455854861109</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45994.455854861109</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45994.455854861109</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45994.455854861109</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45994.455854861109</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45994.455854861109</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45994.455854861109</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45994.455854861109</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45994.455854861109</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45994.455854861109</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45994.455854861109</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45994.455854861109</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45994.455854861109</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45994.455854861109</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45994.455854861109</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45994.455854861109</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45994.455854861109</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45994.455854861109</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45994.455854861109</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45994.455854861109</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45994.455854861109</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45994.455854861109</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45994.455854861109</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45994.455854861109</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45994.455854861109</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45994.455854861109</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45994.455854861109</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45994.455854861109</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45994.455854861109</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45994.455854861109</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45994.455854861109</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45994.455854861109</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45994.455854861109</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45994.455854861109</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45994.455854861109</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45994.455854861109</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45994.455854861109</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45994.455854861109</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45994.455854861109</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45994.455854861109</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45994.455854861109</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45994.455854861109</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45994.455854861109</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45994.455854861109</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45994.455854861109</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45994.455854861109</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45994.455854861109</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45994.455854861109</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45994.455854861109</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45994.455854861109</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45994.455854861109</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45994.455854861109</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45994.455854861109</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45994.455854861109</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45994.455854861109</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45994.455854861109</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45994.455854861109</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45994.455854861109</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45994.455854861109</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45994.455854861109</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45994.455854861109</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45994.455854861109</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45994.455854861109</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45994.455854861109</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45994.455854861109</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45994.455854861109</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45994.455854861109</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45994.455854861109</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45994.455854861109</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45994.455854861109</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45994.455854861109</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45994.455854861109</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45994.455854861109</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45994.455854861109</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45994.455854861109</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45994.455854861109</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45994.455854861109</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45994.455854861109</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45994.455854861109</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45994.455854861109</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45994.455854861109</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45994.455854861109</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45994.455854861109</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45994.455854861109</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45994.455854861109</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45994.455854861109</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45994.455854861109</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45994.455854861109</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45994.455854861109</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45994.455854861109</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45994.455854861109</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45994.455854861109</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45994.455854861109</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45994.455854861109</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45994.455854861109</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45994.455854861109</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45994.455854861109</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45994.455854861109</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45994.455854861109</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45994.455854861109</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45994.455854861109</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45994.455854861109</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45994.455854861109</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45994.455854861109</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45994.455854861109</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45994.455854861109</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45994.455854861109</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45994.455854861109</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45994.455854861109</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45994.455854861109</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45994.455854861109</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45994.455854861109</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45994.455854861109</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45994.455854861109</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45994.455854861109</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45994.455854861109</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45994.455854861109</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45994.455854861109</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45994.455854861109</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45994.455854861109</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45994.455854861109</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45994.455854861109</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45994.455854861109</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45994.455854861109</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45994.455854861109</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45994.455854861109</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45994.455854861109</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45994.455854861109</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45994.455854861109</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45994.455854861109</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45994.455854861109</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45994.455854861109</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45994.455854861109</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45994.455854861109</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45994.455854861109</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45994.455854861109</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45994.455854861109</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45994.455854861109</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45994.455854861109</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45994.455854861109</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45994.455854861109</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45994.455854861109</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45994.455854861109</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45994.455854861109</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45994.455854861109</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45994.455854861109</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45994.455854861109</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45994.455854861109</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45994.455854861109</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45994.455854861109</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45994.455854861109</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45994.455854861109</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45994.455854861109</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45994.455854861109</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45994.455854861109</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45994.455854861109</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45994.455854861109</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45994.455854861109</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45994.455854861109</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45994.455854861109</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45994.455854861109</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45994.455854861109</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45994.455854861109</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45994.455854861109</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45994.455854861109</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45994.455854861109</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45994.455854861109</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45994.455854861109</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45994.455854861109</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45994.455854861109</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45994.455854861109</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45994.455854861109</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45994.455854861109</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45994.455854861109</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45994.455854861109</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45994.455854861109</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45994.455854861109</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45994.455854861109</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45994.455854861109</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45994.455854861109</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45994.455854861109</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45994.455854861109</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45994.455854861109</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45994.455854861109</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45994.455854861109</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45994.455854861109</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45994.455854861109</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45994.455854861109</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45994.455854861109</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45994.455854861109</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45994.455854861109</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45994.455854861109</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45994.455854861109</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45994.455854861109</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45994.455854861109</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45994.455854861109</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45994.455854861109</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45994.455854861109</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45994.455854861109</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45994.455854861109</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45994.455854861109</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45994.455854861109</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45994.455854861109</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45994.455854861109</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45994.455854861109</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45994.455854861109</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45994.455854861109</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45994.455854861109</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45994.455854861109</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45994.455854861109</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45994.455854861109</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45994.455854861109</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45994.455854861109</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45994.455854861109</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45994.455854861109</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45994.455854861109</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45994.455854861109</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45994.455854861109</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45994.455854861109</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45994.455854861109</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45994.455854861109</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45994.455854861109</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45994.455854861109</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45994.455854861109</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45994.455854861109</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45994.455854861109</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45994.455854861109</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45994.455854861109</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45994.455854861109</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45994.455854861109</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45994.455854861109</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45994.455854861109</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45994.455854861109</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45994.455854861109</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45994.455854861109</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45994.455854861109</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45994.455854861109</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45994.455854861109</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45994.455854861109</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45994.455854861109</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45994.455854861109</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45994.455854861109</v>
      </c>
      <c r="H449" s="121"/>
      <c r="I449" s="119" t="str">
        <f>IFERROR(VLOOKUP(D449,DB!A:F,6,0),"")</f>
        <v/>
      </c>
      <c r="J449" s="119" t="str">
        <f>IFERROR(VLOOKUP(D449,DB!A:G,7,0),"")</f>
        <v/>
      </c>
      <c r="K449" s="122"/>
      <c r="L449" s="137" t="str">
        <f>IFERROR(VLOOKUP(D449,DB!A:I,9,0),"")</f>
        <v/>
      </c>
    </row>
    <row r="450" spans="1:12" ht="31.5" customHeight="1">
      <c r="A450" s="143"/>
      <c r="B450" s="144" t="str">
        <f>IFERROR(VLOOKUP(D450,DB!A:K,11,0),"")</f>
        <v/>
      </c>
      <c r="C450" s="145"/>
      <c r="D450" s="144"/>
      <c r="E450" s="142"/>
      <c r="F450" s="146"/>
      <c r="G450" s="147">
        <f ca="1">IFERROR(NOW()-F450,"-")</f>
        <v>45994.455854861109</v>
      </c>
      <c r="H450" s="146"/>
      <c r="I450" s="144" t="str">
        <f>IFERROR(VLOOKUP(D450,DB!A:F,6,0),"")</f>
        <v/>
      </c>
      <c r="J450" s="144" t="str">
        <f>IFERROR(VLOOKUP(D450,DB!A:G,7,0),"")</f>
        <v/>
      </c>
      <c r="K450" s="148"/>
      <c r="L450" s="149" t="str">
        <f>IFERROR(VLOOKUP(D450,DB!A:I,9,0),"")</f>
        <v/>
      </c>
    </row>
  </sheetData>
  <dataValidations count="2">
    <dataValidation allowBlank="1" showInputMessage="1" showErrorMessage="1" sqref="E1" xr:uid="{9E1BC488-8814-4F8A-8DBE-742B3278AB71}"/>
    <dataValidation type="list" allowBlank="1" showInputMessage="1" showErrorMessage="1" sqref="E2:E45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2025-12-03T07:58:09Z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