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52" documentId="120_S{2AC9BD13-BADA-5192-A53E-5A8FF88502F6}" xr6:coauthVersionLast="47" xr6:coauthVersionMax="47" xr10:uidLastSave="{ABFA6309-A28C-40E9-BDBC-D108A6DD463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<sst xmlns="http://schemas.openxmlformats.org/spreadsheetml/2006/main" count="181554" uniqueCount="39154">
  <si>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</si>
  <si>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</si>
  <si>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</si>
  <si>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</si>
  <si>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</si>
  <si>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</si>
  <si>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</si>
  <si>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</si>
  <si>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</si>
  <si>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</si>
  <si>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</si>
  <si>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</si>
  <si>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</si>
  <si>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</si>
  <si>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</si>
  <si>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</si>
  <si>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</si>
  <si>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</si>
  <si>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</si>
  <si>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</si>
  <si>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</si>
  <si>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</si>
  <si>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</si>
  <si>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</si>
  <si>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</si>
  <si>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</si>
  <si>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</si>
  <si>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</si>
  <si>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</si>
  <si>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</si>
  <si>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</si>
  <si>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</si>
  <si>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</si>
  <si>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</si>
  <si>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</si>
  <si>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</si>
  <si>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</si>
  <si>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</si>
  <si>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</si>
  <si>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</si>
  <si>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</si>
  <si>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</si>
  <si>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</si>
  <si>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</si>
  <si>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</si>
  <si>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</si>
  <si>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</si>
  <si>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</si>
  <si>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</si>
  <si>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</si>
  <si>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</si>
  <si>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</si>
  <si>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</si>
  <si>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</si>
  <si>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</si>
  <si>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</si>
  <si>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</si>
  <si>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</si>
  <si>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</si>
  <si>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</si>
  <si>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</si>
  <si>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</si>
  <si>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</si>
  <si>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</si>
  <si>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</si>
  <si>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</si>
  <si>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</si>
  <si>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</si>
  <si>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</si>
  <si>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</si>
  <si>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</si>
  <si>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</si>
  <si>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</si>
  <si>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</si>
  <si>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</si>
  <si>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</si>
  <si>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</si>
  <si>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</si>
  <si>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</si>
  <si>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</si>
  <si>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</si>
  <si>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</si>
  <si>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</si>
  <si>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</si>
  <si>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</si>
  <si>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</si>
  <si>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</si>
  <si>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</si>
  <si>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</si>
  <si>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</si>
  <si>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</si>
  <si>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</si>
  <si>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</si>
  <si>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</si>
  <si>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</si>
  <si>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</si>
  <si>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</si>
  <si>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</si>
  <si>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</si>
  <si>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</si>
  <si>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</si>
  <si>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</si>
  <si>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</si>
  <si>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</si>
  <si>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</si>
  <si>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</si>
  <si>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</si>
  <si>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</si>
  <si>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</si>
  <si>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</si>
  <si>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</si>
  <si>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</si>
  <si>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</si>
  <si>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</si>
  <si>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</si>
  <si>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</si>
  <si>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</si>
  <si>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</si>
  <si>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</si>
  <si>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</si>
  <si>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</si>
  <si>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</si>
  <si>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</si>
  <si>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</si>
  <si>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</si>
  <si>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</si>
  <si>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</si>
  <si>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</si>
  <si>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</si>
  <si>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</si>
  <si>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</si>
  <si>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</si>
  <si>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</si>
  <si>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</si>
  <si>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</si>
  <si>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</si>
  <si>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</si>
  <si>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</si>
  <si>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</si>
  <si>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</si>
  <si>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</si>
  <si>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</si>
  <si>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</si>
  <si>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</si>
  <si>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</si>
  <si>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</si>
  <si>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</si>
  <si>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</si>
  <si>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</si>
  <si>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</si>
  <si>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</si>
  <si>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</si>
  <si>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</si>
  <si>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</si>
  <si>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</si>
  <si>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</si>
  <si>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</si>
  <si>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</si>
  <si>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</si>
  <si>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</si>
  <si>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</si>
  <si>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</si>
  <si>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</si>
  <si>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</si>
  <si>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</si>
  <si>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</si>
  <si>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</si>
  <si>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</si>
  <si>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</si>
  <si>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</si>
  <si>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</si>
  <si>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</si>
  <si>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</si>
  <si>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</si>
  <si>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</si>
  <si>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</si>
  <si>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</si>
  <si>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</si>
  <si>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</si>
  <si>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</si>
  <si>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</si>
  <si>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</si>
  <si>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</si>
  <si>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</si>
  <si>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</si>
  <si>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</si>
  <si>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</si>
  <si>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</si>
  <si>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</si>
  <si>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</si>
  <si>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</si>
  <si>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</si>
  <si>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</si>
  <si>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</si>
  <si>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</si>
  <si>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</si>
  <si>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</si>
  <si>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</si>
  <si>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</si>
  <si>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</si>
  <si>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</si>
  <si>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</si>
  <si>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</si>
  <si>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</si>
  <si>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</si>
  <si>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</si>
  <si>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</si>
  <si>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</si>
  <si>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</si>
  <si>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</si>
  <si>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</si>
  <si>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</si>
  <si>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</si>
  <si>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</si>
  <si>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</si>
  <si>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</si>
  <si>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</si>
  <si>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</si>
  <si>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</si>
  <si>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</si>
  <si>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</si>
  <si>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</si>
  <si>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</si>
  <si>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</si>
  <si>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</si>
  <si>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</si>
  <si>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</si>
  <si>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</si>
  <si>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</si>
  <si>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</si>
  <si>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</si>
  <si>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</si>
  <si>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</si>
  <si>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</si>
  <si>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</si>
  <si>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</si>
  <si>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</si>
  <si>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</si>
  <si>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</si>
  <si>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</si>
  <si>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</si>
  <si>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</si>
  <si>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</si>
  <si>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</si>
  <si>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</si>
  <si>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</si>
  <si>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</si>
  <si>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</si>
  <si>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</si>
  <si>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</si>
  <si>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</si>
  <si>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</si>
  <si>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</si>
  <si>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</si>
  <si>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</si>
  <si>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</si>
  <si>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</si>
  <si>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</si>
  <si>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</si>
  <si>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</si>
  <si>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</si>
  <si>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</si>
  <si>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</si>
  <si>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</si>
  <si>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</si>
  <si>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</si>
  <si>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</si>
  <si>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</si>
  <si>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</si>
  <si>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</si>
  <si>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</si>
  <si>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</si>
  <si>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</si>
  <si>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</si>
  <si>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</si>
  <si>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</si>
  <si>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</si>
  <si>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</si>
  <si>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</si>
  <si>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</si>
  <si>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</si>
  <si>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</si>
  <si>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</si>
  <si>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</si>
  <si>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</si>
  <si>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</si>
  <si>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</si>
  <si>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</si>
  <si>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</si>
  <si>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</si>
  <si>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</si>
  <si>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</si>
  <si>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</si>
  <si>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</si>
  <si>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</si>
  <si>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</si>
  <si>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</si>
  <si>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</si>
  <si>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</si>
  <si>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</si>
  <si>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</si>
  <si>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</si>
  <si>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</si>
  <si>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</si>
  <si>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</si>
  <si>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</si>
  <si>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</si>
  <si>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</si>
  <si>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</si>
  <si>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</si>
  <si>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</si>
  <si>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</si>
  <si>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</si>
  <si>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</si>
  <si>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</si>
  <si>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</si>
  <si>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</si>
  <si>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</si>
  <si>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</si>
  <si>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</si>
  <si>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</si>
  <si>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</si>
  <si>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</si>
  <si>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</si>
  <si>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</si>
  <si>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</si>
  <si>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</si>
  <si>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</si>
  <si>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</si>
  <si>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</si>
  <si>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</si>
  <si>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</si>
  <si>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</si>
  <si>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</si>
  <si>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</si>
  <si>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</si>
  <si>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</si>
  <si>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</si>
  <si>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</si>
  <si>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</si>
  <si>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</si>
  <si>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</si>
  <si>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</si>
  <si>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</si>
  <si>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</si>
  <si>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</si>
  <si>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</si>
  <si>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</si>
  <si>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</si>
  <si>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</si>
  <si>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</si>
  <si>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</si>
  <si>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</si>
  <si>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</si>
  <si>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</si>
  <si>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</si>
  <si>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</si>
  <si>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</si>
  <si>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</si>
  <si>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</si>
  <si>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</si>
  <si>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</si>
  <si>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</si>
  <si>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</si>
  <si>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</si>
  <si>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</si>
  <si>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</si>
  <si>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</si>
  <si>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</si>
  <si>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</si>
  <si>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</si>
  <si>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</si>
  <si>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</si>
  <si>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</si>
  <si>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</si>
  <si>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</si>
  <si>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</si>
  <si>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</si>
  <si>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</si>
  <si>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</si>
  <si>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</si>
  <si>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</si>
  <si>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</si>
  <si>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</si>
  <si>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</si>
  <si>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</si>
  <si>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</si>
  <si>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</si>
  <si>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</si>
  <si>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</si>
  <si>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</si>
  <si>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</si>
  <si>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</si>
  <si>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</si>
  <si>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</si>
  <si>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</si>
  <si>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</si>
  <si>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</si>
  <si>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</si>
  <si>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</si>
  <si>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</si>
  <si>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</si>
  <si>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</si>
  <si>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</si>
  <si>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</si>
  <si>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</si>
  <si>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</si>
  <si>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</si>
  <si>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</si>
  <si>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</si>
  <si>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</si>
  <si>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</si>
  <si>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</si>
  <si>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</si>
  <si>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</si>
  <si>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</si>
  <si>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</si>
  <si>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</si>
  <si>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</si>
  <si>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</si>
  <si>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</si>
  <si>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</si>
  <si>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</si>
  <si>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</si>
  <si>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</si>
  <si>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</si>
  <si>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</si>
  <si>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</si>
  <si>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</si>
  <si>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</si>
  <si>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</si>
  <si>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</si>
  <si>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</si>
  <si>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</si>
  <si>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</si>
  <si>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</si>
  <si>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</si>
  <si>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</si>
  <si>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</si>
  <si>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</si>
  <si>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</si>
  <si>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</si>
  <si>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</si>
  <si>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</si>
  <si>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</si>
  <si>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</si>
  <si>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</si>
  <si>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</si>
  <si>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</si>
  <si>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</si>
  <si>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</si>
  <si>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</si>
  <si>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</si>
  <si>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</si>
  <si>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</si>
  <si>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</si>
  <si>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</si>
  <si>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</si>
  <si>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</si>
  <si>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</si>
  <si>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</si>
  <si>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</si>
  <si>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</si>
  <si>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</si>
  <si>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</si>
  <si>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</si>
  <si>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</si>
  <si>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</si>
  <si>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</si>
  <si>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</si>
  <si>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</si>
  <si>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</si>
  <si>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</si>
  <si>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</si>
  <si>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</si>
  <si>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</si>
  <si>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</si>
  <si>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</si>
  <si>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</si>
  <si>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</si>
  <si>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</si>
  <si>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</si>
  <si>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</si>
  <si>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</si>
  <si>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</si>
  <si>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</si>
  <si>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</si>
  <si>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</si>
  <si>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</si>
  <si>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</si>
  <si>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</si>
  <si>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</si>
  <si>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</si>
  <si>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</si>
  <si>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</si>
  <si>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</si>
  <si>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</si>
  <si>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</si>
  <si>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</si>
  <si>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</si>
  <si>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</si>
  <si>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</si>
  <si>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</si>
  <si>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</si>
  <si>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</si>
  <si>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</si>
  <si>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</si>
  <si>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</si>
  <si>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</si>
  <si>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</si>
  <si>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</si>
  <si>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</si>
  <si>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</si>
  <si>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</si>
  <si>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</si>
  <si>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</si>
  <si>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</si>
  <si>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</si>
  <si>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</si>
  <si>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</si>
  <si>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</si>
  <si>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</si>
  <si>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</si>
  <si>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</si>
  <si>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</si>
  <si>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</si>
  <si>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</si>
  <si>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</si>
  <si>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</si>
  <si>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</si>
  <si>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</si>
  <si>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</si>
  <si>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</si>
  <si>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</si>
  <si>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</si>
  <si>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</si>
  <si>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</si>
  <si>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</si>
  <si>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</si>
  <si>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</si>
  <si>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</si>
  <si>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</si>
  <si>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</si>
  <si>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</si>
  <si>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</si>
  <si>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</si>
  <si>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</si>
  <si>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</si>
  <si>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</si>
  <si>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</si>
  <si>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</si>
  <si>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</si>
  <si>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</si>
  <si>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</si>
  <si>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</si>
  <si>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</si>
  <si>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</si>
  <si>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</si>
  <si>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</si>
  <si>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</si>
  <si>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</si>
  <si>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</si>
  <si>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</si>
  <si>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</si>
  <si>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</si>
  <si>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</si>
  <si>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</si>
  <si>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</si>
  <si>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</si>
  <si>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</si>
  <si>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</si>
  <si>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</si>
  <si>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</si>
  <si>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</si>
  <si>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</si>
  <si>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</si>
  <si>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</si>
  <si>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</si>
  <si>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</si>
  <si>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</si>
  <si>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</si>
  <si>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</si>
  <si>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</si>
  <si>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</si>
  <si>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</si>
  <si>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</si>
  <si>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</si>
  <si>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</si>
  <si>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</si>
  <si>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</si>
  <si>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</si>
  <si>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</si>
  <si>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</si>
  <si>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</si>
  <si>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</si>
  <si>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</si>
  <si>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</si>
  <si>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</si>
  <si>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</si>
  <si>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</si>
  <si>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</si>
  <si>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</si>
  <si>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</si>
  <si>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</si>
  <si>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</si>
  <si>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</si>
  <si>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</si>
  <si>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</si>
  <si>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</si>
  <si>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</si>
  <si>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</si>
  <si>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</si>
  <si>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</si>
  <si>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</si>
  <si>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</si>
  <si>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</si>
  <si>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</si>
  <si>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</si>
  <si>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</si>
  <si>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</si>
  <si>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</si>
  <si>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</si>
  <si>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</si>
  <si>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</si>
  <si>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</si>
  <si>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</si>
  <si>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</si>
  <si>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</si>
  <si>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</si>
  <si>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</si>
  <si>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</si>
  <si>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</si>
  <si>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</si>
  <si>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</si>
  <si>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</si>
  <si>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</si>
  <si>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</si>
  <si>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</si>
  <si>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</si>
  <si>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</si>
  <si>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</si>
  <si>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</si>
  <si>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</si>
  <si>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</si>
  <si>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</si>
  <si>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</si>
  <si>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</si>
  <si>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</si>
  <si>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</si>
  <si>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</si>
  <si>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</si>
  <si>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</si>
  <si>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</si>
  <si>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</si>
  <si>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</si>
  <si>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</si>
  <si>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</si>
  <si>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</si>
  <si>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</si>
  <si>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</si>
  <si>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</si>
  <si>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</si>
  <si>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</si>
  <si>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</si>
  <si>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</si>
  <si>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</si>
  <si>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</si>
  <si>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</si>
  <si>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</si>
  <si>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</si>
  <si>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</si>
  <si>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</si>
  <si>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</si>
  <si>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</si>
  <si>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</si>
  <si>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</si>
  <si>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</si>
  <si>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</si>
  <si>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</si>
  <si>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</si>
  <si>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</si>
  <si>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</si>
  <si>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</si>
  <si>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</si>
  <si>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</si>
  <si>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</si>
  <si>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</si>
  <si>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</si>
  <si>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</si>
  <si>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</si>
  <si>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</si>
  <si>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</si>
  <si>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</si>
  <si>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</si>
  <si>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</si>
  <si>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</si>
  <si>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</si>
  <si>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</si>
  <si>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</si>
  <si>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</si>
  <si>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</si>
  <si>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</si>
  <si>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</si>
  <si>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</si>
  <si>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</si>
  <si>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</si>
  <si>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</si>
  <si>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</si>
  <si>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</si>
  <si>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</si>
  <si>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</si>
  <si>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</si>
  <si>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</si>
  <si>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</si>
  <si>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</si>
  <si>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</si>
  <si>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</si>
  <si>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</si>
  <si>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</si>
  <si>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</si>
  <si>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</si>
  <si>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</si>
  <si>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</si>
  <si>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</si>
  <si>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</si>
  <si>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</si>
  <si>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</si>
  <si>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</si>
  <si>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</si>
  <si>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</si>
  <si>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</si>
  <si>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</si>
  <si>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</si>
  <si>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</si>
  <si>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</si>
  <si>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</si>
  <si>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</si>
  <si>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</si>
  <si>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</si>
  <si>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</si>
  <si>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</si>
  <si>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</si>
  <si>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</si>
  <si>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</si>
  <si>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</si>
  <si>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</si>
  <si>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</si>
  <si>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</si>
  <si>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</si>
  <si>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</si>
  <si>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</si>
  <si>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</si>
  <si>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</si>
  <si>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</si>
  <si>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</si>
  <si>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</si>
  <si>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</si>
  <si>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</si>
  <si>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</si>
  <si>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</si>
  <si>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</si>
  <si>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</si>
  <si>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</si>
  <si>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</si>
  <si>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</si>
  <si>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</si>
  <si>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</si>
  <si>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</si>
  <si>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</si>
  <si>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</si>
  <si>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</si>
  <si>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</si>
  <si>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</si>
  <si>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</si>
  <si>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</si>
  <si>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</si>
  <si>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</si>
  <si>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</si>
  <si>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</si>
  <si>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</si>
  <si>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</si>
  <si>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</si>
  <si>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</si>
  <si>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</si>
  <si>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</si>
  <si>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</si>
  <si>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</si>
  <si>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</si>
  <si>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</si>
  <si>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</si>
  <si>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</si>
  <si>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</si>
  <si>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</si>
  <si>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</si>
  <si>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</si>
  <si>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</si>
  <si>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</si>
  <si>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</si>
  <si>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</si>
  <si>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</si>
  <si>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</si>
  <si>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</si>
  <si>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</si>
  <si>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</si>
  <si>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</si>
  <si>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</si>
  <si>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</si>
  <si>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</si>
  <si>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</si>
  <si>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</si>
  <si>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</si>
  <si>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</si>
  <si>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</si>
  <si>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</si>
  <si>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</si>
  <si>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</si>
  <si>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</si>
  <si>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</si>
  <si>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</si>
  <si>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</si>
  <si>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</si>
  <si>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</si>
  <si>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</si>
  <si>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</si>
  <si>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</si>
  <si>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</si>
  <si>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</si>
  <si>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</si>
  <si>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</si>
  <si>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</si>
  <si>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</si>
  <si>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</si>
  <si>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</si>
  <si>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</si>
  <si>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</si>
  <si>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</si>
  <si>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</si>
  <si>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</si>
  <si>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</si>
  <si>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</si>
  <si>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</si>
  <si>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</si>
  <si>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</si>
  <si>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</si>
  <si>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</si>
  <si>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</si>
  <si>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</si>
  <si>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</si>
  <si>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</si>
  <si>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</si>
  <si>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</si>
  <si>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</si>
  <si>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</si>
  <si>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</si>
  <si>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</si>
  <si>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</si>
  <si>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</si>
  <si>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</si>
  <si>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</si>
  <si>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</si>
  <si>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</si>
  <si>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</si>
  <si>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</si>
  <si>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</si>
  <si>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</si>
  <si>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</si>
  <si>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</si>
  <si>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</si>
  <si>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</si>
  <si>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</si>
  <si>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</si>
  <si>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</si>
  <si>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</si>
  <si>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</si>
  <si>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</si>
  <si>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</si>
  <si>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</si>
  <si>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</si>
  <si>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</si>
  <si>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</si>
  <si>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</si>
  <si>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</si>
  <si>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</si>
  <si>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</si>
  <si>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</si>
  <si>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</si>
  <si>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</si>
  <si>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</si>
  <si>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</si>
  <si>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</si>
  <si>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</si>
  <si>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</si>
  <si>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</si>
  <si>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</si>
  <si>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</si>
  <si>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</si>
  <si>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</si>
  <si>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</si>
  <si>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</si>
  <si>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</si>
  <si>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</si>
  <si>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</si>
  <si>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</si>
  <si>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</si>
  <si>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</si>
  <si>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</si>
  <si>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</si>
  <si>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</si>
  <si>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</si>
  <si>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</si>
  <si>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</si>
  <si>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</si>
  <si>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</si>
  <si>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</si>
  <si>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</si>
  <si>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</si>
  <si>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</si>
  <si>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</si>
  <si>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</si>
  <si>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</si>
  <si>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</si>
  <si>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</si>
  <si>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</si>
  <si>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</si>
  <si>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</si>
  <si>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</si>
  <si>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</si>
  <si>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</si>
  <si>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</si>
  <si>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</si>
  <si>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</si>
  <si>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</si>
  <si>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</si>
  <si>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</si>
  <si>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</si>
  <si>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</si>
  <si>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</si>
  <si>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</si>
  <si>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</si>
  <si>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</si>
  <si>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</si>
  <si>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</si>
  <si>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</si>
  <si>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</si>
  <si>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</si>
  <si>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</si>
  <si>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</si>
  <si>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</si>
  <si>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</si>
  <si>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</si>
  <si>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</si>
  <si>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</si>
  <si>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</si>
  <si>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</si>
  <si>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</si>
  <si>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</si>
  <si>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</si>
  <si>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</si>
  <si>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</si>
  <si>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</si>
  <si>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</si>
  <si>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</si>
  <si>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</si>
  <si>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</si>
  <si>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</si>
  <si>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</si>
  <si>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</si>
  <si>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</si>
  <si>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</si>
  <si>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</si>
  <si>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</si>
  <si>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</si>
  <si>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</si>
  <si>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</si>
  <si>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</si>
  <si>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</si>
  <si>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</si>
  <si>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</si>
  <si>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</si>
  <si>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</si>
  <si>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</si>
  <si>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</si>
  <si>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</si>
  <si>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</si>
  <si>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</si>
  <si>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</si>
  <si>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</si>
  <si>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</si>
  <si>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</si>
  <si>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</si>
  <si>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</si>
  <si>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</si>
  <si>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</si>
  <si>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</si>
  <si>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</si>
  <si>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</si>
  <si>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</si>
  <si>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</si>
  <si>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</si>
  <si>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</si>
  <si>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</si>
  <si>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</si>
  <si>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</si>
  <si>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</si>
  <si>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</si>
  <si>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</si>
  <si>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</si>
  <si>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</si>
  <si>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</si>
  <si>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</si>
  <si>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</si>
  <si>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</si>
  <si>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</si>
  <si>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</si>
  <si>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</si>
  <si>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</si>
  <si>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</si>
  <si>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</si>
  <si>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</si>
  <si>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</si>
  <si>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</si>
  <si>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</si>
  <si>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</si>
  <si>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</si>
  <si>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</si>
  <si>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</si>
  <si>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</si>
  <si>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</si>
  <si>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</si>
  <si>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</si>
  <si>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</si>
  <si>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</si>
  <si>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</si>
  <si>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</si>
  <si>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</si>
  <si>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</si>
  <si>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</si>
  <si>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</si>
  <si>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</si>
  <si>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</si>
  <si>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</si>
  <si>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</si>
  <si>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</si>
  <si>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</si>
  <si>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</si>
  <si>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</si>
  <si>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</si>
  <si>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</si>
  <si>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</si>
  <si>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</si>
  <si>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</si>
  <si>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</si>
  <si>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</si>
  <si>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</si>
  <si>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</si>
  <si>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</si>
  <si>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</si>
  <si>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</si>
  <si>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</si>
  <si>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</si>
  <si>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</si>
  <si>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</si>
  <si>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</si>
  <si>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</si>
  <si>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</si>
  <si>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</si>
  <si>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</si>
  <si>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</si>
  <si>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</si>
  <si>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</si>
  <si>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</si>
  <si>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</si>
  <si>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</si>
  <si>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</si>
  <si>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</si>
  <si>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</si>
  <si>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</si>
  <si>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</si>
  <si>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</si>
  <si>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</si>
  <si>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</si>
  <si>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</si>
  <si>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</si>
  <si>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</si>
  <si>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</si>
  <si>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</si>
  <si>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</si>
  <si>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</si>
  <si>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</si>
  <si>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</si>
  <si>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</si>
  <si>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</si>
  <si>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</si>
  <si>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</si>
  <si>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</si>
  <si>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</si>
  <si>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</si>
  <si>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</si>
  <si>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</si>
  <si>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</si>
  <si>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</si>
  <si>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</si>
  <si>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</si>
  <si>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</si>
  <si>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</si>
  <si>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</si>
  <si>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</si>
  <si>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</si>
  <si>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</si>
  <si>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</si>
  <si>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</si>
  <si>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</si>
  <si>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</si>
  <si>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</si>
  <si>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</si>
  <si>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</si>
  <si>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</si>
  <si>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</si>
  <si>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</si>
  <si>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</si>
  <si>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</si>
  <si>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</si>
  <si>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</si>
  <si>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</si>
  <si>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</si>
  <si>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</si>
  <si>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</si>
  <si>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</si>
  <si>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</si>
  <si>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</si>
  <si>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</si>
  <si>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</si>
  <si>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</si>
  <si>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</si>
  <si>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</si>
  <si>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</si>
  <si>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</si>
  <si>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</si>
  <si>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</si>
  <si>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</si>
  <si>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</si>
  <si>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</si>
  <si>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</si>
  <si>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</si>
  <si>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</si>
  <si>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</si>
  <si>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</si>
  <si>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</si>
  <si>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</si>
  <si>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</si>
  <si>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</si>
  <si>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</si>
  <si>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</si>
  <si>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</si>
  <si>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</si>
  <si>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</si>
  <si>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</si>
  <si>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</si>
  <si>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</si>
  <si>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</si>
  <si>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</si>
  <si>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</si>
  <si>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</si>
  <si>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</si>
  <si>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</si>
  <si>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</si>
  <si>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</si>
  <si>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</si>
  <si>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</si>
  <si>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</si>
  <si>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</si>
  <si>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</si>
  <si>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</si>
  <si>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</si>
  <si>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</si>
  <si>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</si>
  <si>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</si>
  <si>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</si>
  <si>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</si>
  <si>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</si>
  <si>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</si>
  <si>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</si>
  <si>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</si>
  <si>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</si>
  <si>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</si>
  <si>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</si>
  <si>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</si>
  <si>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</si>
  <si>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</si>
  <si>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</si>
  <si>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</si>
  <si>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</si>
  <si>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</si>
  <si>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</si>
  <si>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</si>
  <si>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</si>
  <si>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</si>
  <si>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</si>
  <si>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</si>
  <si>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</si>
  <si>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</si>
  <si>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</si>
  <si>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</si>
  <si>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</si>
  <si>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</si>
  <si>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</si>
  <si>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</si>
  <si>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</si>
  <si>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</si>
  <si>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</si>
  <si>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</si>
  <si>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</si>
  <si>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</si>
  <si>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</si>
  <si>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</si>
  <si>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</si>
  <si>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</si>
  <si>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</si>
  <si>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</si>
  <si>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</si>
  <si>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</si>
  <si>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</si>
  <si>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</si>
  <si>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</si>
  <si>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</si>
  <si>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</si>
  <si>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</si>
  <si>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</si>
  <si>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</si>
  <si>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</si>
  <si>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</si>
  <si>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</si>
  <si>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</si>
  <si>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</si>
  <si>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</si>
  <si>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</si>
  <si>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</si>
  <si>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</si>
  <si>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</si>
  <si>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</si>
  <si>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</si>
  <si>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</si>
  <si>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</si>
  <si>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</si>
  <si>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</si>
  <si>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</si>
  <si>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</si>
  <si>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</si>
  <si>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</si>
  <si>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</si>
  <si>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</si>
  <si>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</si>
  <si>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</si>
  <si>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</si>
  <si>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</si>
  <si>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</si>
  <si>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</si>
  <si>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</si>
  <si>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</si>
  <si>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</si>
  <si>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</si>
  <si>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</si>
  <si>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</si>
  <si>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</si>
  <si>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</si>
  <si>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</si>
  <si>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</si>
  <si>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</si>
  <si>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</si>
  <si>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</si>
  <si>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</si>
  <si>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</si>
  <si>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</si>
  <si>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</si>
  <si>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</si>
  <si>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</si>
  <si>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</si>
  <si>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</si>
  <si>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</si>
  <si>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</si>
  <si>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</si>
  <si>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</si>
  <si>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</si>
  <si>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</si>
  <si>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</si>
  <si>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</si>
  <si>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</si>
  <si>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</si>
  <si>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</si>
  <si>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</si>
  <si>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</si>
  <si>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</si>
  <si>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</si>
  <si>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</si>
  <si>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</si>
  <si>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</si>
  <si>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</si>
  <si>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</si>
  <si>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</si>
  <si>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</si>
  <si>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</si>
  <si>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</si>
  <si>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</si>
  <si>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</si>
  <si>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</si>
  <si>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</si>
  <si>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</si>
  <si>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</si>
  <si>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</si>
  <si>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</si>
  <si>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</si>
  <si>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</si>
  <si>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</si>
  <si>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</si>
  <si>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</si>
  <si>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</si>
  <si>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</si>
  <si>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</si>
  <si>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</si>
  <si>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</si>
  <si>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</si>
  <si>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</si>
  <si>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</si>
  <si>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</si>
  <si>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</si>
  <si>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</si>
  <si>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</si>
  <si>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</si>
  <si>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</si>
  <si>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</si>
  <si>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</si>
  <si>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</si>
  <si>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</si>
  <si>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</si>
  <si>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</si>
  <si>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</si>
  <si>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</si>
  <si>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</si>
  <si>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</si>
  <si>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</si>
  <si>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</si>
  <si>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</si>
  <si>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</si>
  <si>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</si>
  <si>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</si>
  <si>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</si>
  <si>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</si>
  <si>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</si>
  <si>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</si>
  <si>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</si>
  <si>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</si>
  <si>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</si>
  <si>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</si>
  <si>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</si>
  <si>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</si>
  <si>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</si>
  <si>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</si>
  <si>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</si>
  <si>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</si>
  <si>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</si>
  <si>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</si>
  <si>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</si>
  <si>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</si>
  <si>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</si>
  <si>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</si>
  <si>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</si>
  <si>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</si>
  <si>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</si>
  <si>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</si>
  <si>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</si>
  <si>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</si>
  <si>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</si>
  <si>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</si>
  <si>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</si>
  <si>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</si>
  <si>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</si>
  <si>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</si>
  <si>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</si>
  <si>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</si>
  <si>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</si>
  <si>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</si>
  <si>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</si>
  <si>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</si>
  <si>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</si>
  <si>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</si>
  <si>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</si>
  <si>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</si>
  <si>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</si>
  <si>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</si>
  <si>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</si>
  <si>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</si>
  <si>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</si>
  <si>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</si>
  <si>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</si>
  <si>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</si>
  <si>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</si>
  <si>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</si>
  <si>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</si>
  <si>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</si>
  <si>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</si>
  <si>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</si>
  <si>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</si>
  <si>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</si>
  <si>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</si>
  <si>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</si>
  <si>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</si>
  <si>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</si>
  <si>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</si>
  <si>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</si>
  <si>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</si>
  <si>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</si>
  <si>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</si>
  <si>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</si>
  <si>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</si>
  <si>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</si>
  <si>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</si>
  <si>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</si>
  <si>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</si>
  <si>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</si>
  <si>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</si>
  <si>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</si>
  <si>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</si>
  <si>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</si>
  <si>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</si>
  <si>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</si>
  <si>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</si>
  <si>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</si>
  <si>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</si>
  <si>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</si>
  <si>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</si>
  <si>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</si>
  <si>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</si>
  <si>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</si>
  <si>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</si>
  <si>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</si>
  <si>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</si>
  <si>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</si>
  <si>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</si>
  <si>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</si>
  <si>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</si>
  <si>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</si>
  <si>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</si>
  <si>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</si>
  <si>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</si>
  <si>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</si>
  <si>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</si>
  <si>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</si>
  <si>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</si>
  <si>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</si>
  <si>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</si>
  <si>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</si>
  <si>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</si>
  <si>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</si>
  <si>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</si>
  <si>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</si>
  <si>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</si>
  <si>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</si>
  <si>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</si>
  <si>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</si>
  <si>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</si>
  <si>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</si>
  <si>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</si>
  <si>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</si>
  <si>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</si>
  <si>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</si>
  <si>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</si>
  <si>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</si>
  <si>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</si>
  <si>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</si>
  <si>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</si>
  <si>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</si>
  <si>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</si>
  <si>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</si>
  <si>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</si>
  <si>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</si>
  <si>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</si>
  <si>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</si>
  <si>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</si>
  <si>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</si>
  <si>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</si>
  <si>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</si>
  <si>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</si>
  <si>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</si>
  <si>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</si>
  <si>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</si>
  <si>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</si>
  <si>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</si>
  <si>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</si>
  <si>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</si>
  <si>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</si>
  <si>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</si>
  <si>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</si>
  <si>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</si>
  <si>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</si>
  <si>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</si>
  <si>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</si>
  <si>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</si>
  <si>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</si>
  <si>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</si>
  <si>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</si>
  <si>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</si>
  <si>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</si>
  <si>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</si>
  <si>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</si>
  <si>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</si>
  <si>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</si>
  <si>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</si>
  <si>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</si>
  <si>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</si>
  <si>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</si>
  <si>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</si>
  <si>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</si>
  <si>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</si>
  <si>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</si>
  <si>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</si>
  <si>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</si>
  <si>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</si>
  <si>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</si>
  <si>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</si>
  <si>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</si>
  <si>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</si>
  <si>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</si>
  <si>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</si>
  <si>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</si>
  <si>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</si>
  <si>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</si>
  <si>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</si>
  <si>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</si>
  <si>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</si>
  <si>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</si>
  <si>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</si>
  <si>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</si>
  <si>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</si>
  <si>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</si>
  <si>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</si>
  <si>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</si>
  <si>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</si>
  <si>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</si>
  <si>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</si>
  <si>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</si>
  <si>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</si>
  <si>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</si>
  <si>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</si>
  <si>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</si>
  <si>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</si>
  <si>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</si>
  <si>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</si>
  <si>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</si>
  <si>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</si>
  <si>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</si>
  <si>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</si>
  <si>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</si>
  <si>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</si>
  <si>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</si>
  <si>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</si>
  <si>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</si>
  <si>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</si>
  <si>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</si>
  <si>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</si>
  <si>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</si>
  <si>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</si>
  <si>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</si>
  <si>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</si>
  <si>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</si>
  <si>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</si>
  <si>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</si>
  <si>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</si>
  <si>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</si>
  <si>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</si>
  <si>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</si>
  <si>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</si>
  <si>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</si>
  <si>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</si>
  <si>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</si>
  <si>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</si>
  <si>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</si>
  <si>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</si>
  <si>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</si>
  <si>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</si>
  <si>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</si>
  <si>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</si>
  <si>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</si>
  <si>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</si>
  <si>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</si>
  <si>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</si>
  <si>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</si>
  <si>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</si>
  <si>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</si>
  <si>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</si>
  <si>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</si>
  <si>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</si>
  <si>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</si>
  <si>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</si>
  <si>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</si>
  <si>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</si>
  <si>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</si>
  <si>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</si>
  <si>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</si>
  <si>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</si>
  <si>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</si>
  <si>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</si>
  <si>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</si>
  <si>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</si>
  <si>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</si>
  <si>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</si>
  <si>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</si>
  <si>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</si>
  <si>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</si>
  <si>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</si>
  <si>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</si>
  <si>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</si>
  <si>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</si>
  <si>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</si>
  <si>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</si>
  <si>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</si>
  <si>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</si>
  <si>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</si>
  <si>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</si>
  <si>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</si>
  <si>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</si>
  <si>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</si>
  <si>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</si>
  <si>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</si>
  <si>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</si>
  <si>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</si>
  <si>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</si>
  <si>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</si>
  <si>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</si>
  <si>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</si>
  <si>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</si>
  <si>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</si>
  <si>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</si>
  <si>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</si>
  <si>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</si>
  <si>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</si>
  <si>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</si>
  <si>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</si>
  <si>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</si>
  <si>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</si>
  <si>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</si>
  <si>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</si>
  <si>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</si>
  <si>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</si>
  <si>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</si>
  <si>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</si>
  <si>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</si>
  <si>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</si>
  <si>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</si>
  <si>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</si>
  <si>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</si>
  <si>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</si>
  <si>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</si>
  <si>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</si>
  <si>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</si>
  <si>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</si>
  <si>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</si>
  <si>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</si>
  <si>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</si>
  <si>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</si>
  <si>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</si>
  <si>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</si>
  <si>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</si>
  <si>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</si>
  <si>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</si>
  <si>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</si>
  <si>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</si>
  <si>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</si>
  <si>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</si>
  <si>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</si>
  <si>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</si>
  <si>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</si>
  <si>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</si>
  <si>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</si>
  <si>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</si>
  <si>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</si>
  <si>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</si>
  <si>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</si>
  <si>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</si>
  <si>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</si>
  <si>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</si>
  <si>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</si>
  <si>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</si>
  <si>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</si>
  <si>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</si>
  <si>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</si>
  <si>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</si>
  <si>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</si>
  <si>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</si>
  <si>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</si>
  <si>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</si>
  <si>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</si>
  <si>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</si>
  <si>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</si>
  <si>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</si>
  <si>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</si>
  <si>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</si>
  <si>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</si>
  <si>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</si>
  <si>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</si>
  <si>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</si>
  <si>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</si>
  <si>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</si>
  <si>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</si>
  <si>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</si>
  <si>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</si>
  <si>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</si>
  <si>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</si>
  <si>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</si>
  <si>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</si>
  <si>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</si>
  <si>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</si>
  <si>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</si>
  <si>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</si>
  <si>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</si>
  <si>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</si>
  <si>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</si>
  <si>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</si>
  <si>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</si>
  <si>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</si>
  <si>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</si>
  <si>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</si>
  <si>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</si>
  <si>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</si>
  <si>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</si>
  <si>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</si>
  <si>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</si>
  <si>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</si>
  <si>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</si>
  <si>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</si>
  <si>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</si>
  <si>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</si>
  <si>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</si>
  <si>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</si>
  <si>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</si>
  <si>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</si>
  <si>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</si>
  <si>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</si>
  <si>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</si>
  <si>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</si>
  <si>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</si>
  <si>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</si>
  <si>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</si>
  <si>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</si>
  <si>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</si>
  <si>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</si>
  <si>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</si>
  <si>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</si>
  <si>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</si>
  <si>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</si>
  <si>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</si>
  <si>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</si>
  <si>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</si>
  <si>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</si>
  <si>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</si>
  <si>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</si>
  <si>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</si>
  <si>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</si>
  <si>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</si>
  <si>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</si>
  <si>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</si>
  <si>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</si>
  <si>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</si>
  <si>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</si>
  <si>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</si>
  <si>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</si>
  <si>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</si>
  <si>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</si>
  <si>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</si>
  <si>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</si>
  <si>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</si>
  <si>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</si>
  <si>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</si>
  <si>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</si>
  <si>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</si>
  <si>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</si>
  <si>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</si>
  <si>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</si>
  <si>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</si>
  <si>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</si>
  <si>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</si>
  <si>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</si>
  <si>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</si>
  <si>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</si>
  <si>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</si>
  <si>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</si>
  <si>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</si>
  <si>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</si>
  <si>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</si>
  <si>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</si>
  <si>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</si>
  <si>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</si>
  <si>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</si>
  <si>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</si>
  <si>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</si>
  <si>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</si>
  <si>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</si>
  <si>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</si>
  <si>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</si>
  <si>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</si>
  <si>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</si>
  <si>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</si>
  <si>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</si>
  <si>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</si>
  <si>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</si>
  <si>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</si>
  <si>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</si>
  <si>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</si>
  <si>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</si>
  <si>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</si>
  <si>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</si>
  <si>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</si>
  <si>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</si>
  <si>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</si>
  <si>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</si>
  <si>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</si>
  <si>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</si>
  <si>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</si>
  <si>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</si>
  <si>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</si>
  <si>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</si>
  <si>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</si>
  <si>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</si>
  <si>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</si>
  <si>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</si>
  <si>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</si>
  <si>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</si>
  <si>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</si>
  <si>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</si>
  <si>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</si>
  <si>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</si>
  <si>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</si>
  <si>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</si>
  <si>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</si>
  <si>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</si>
  <si>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</si>
  <si>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</si>
  <si>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</si>
  <si>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</si>
  <si>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</si>
  <si>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</si>
  <si>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</si>
  <si>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</si>
  <si>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</si>
  <si>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</si>
  <si>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</si>
  <si>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</si>
  <si>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</si>
  <si>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</si>
  <si>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</si>
  <si>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</si>
  <si>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</si>
  <si>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</si>
  <si>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</si>
  <si>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</si>
  <si>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</si>
  <si>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</si>
  <si>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</si>
  <si>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</si>
  <si>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</si>
  <si>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</si>
  <si>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</si>
  <si>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</si>
  <si>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</si>
  <si>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</si>
  <si>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</si>
  <si>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</si>
  <si>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</si>
  <si>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</si>
  <si>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</si>
  <si>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</si>
  <si>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</si>
  <si>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</si>
  <si>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</si>
  <si>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</si>
  <si>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</si>
  <si>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</si>
  <si>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</si>
  <si>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</si>
  <si>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</si>
  <si>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</si>
  <si>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</si>
  <si>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</si>
  <si>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</si>
  <si>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</si>
  <si>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</si>
  <si>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</si>
  <si>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</si>
  <si>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</si>
  <si>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</si>
  <si>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</si>
  <si>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</si>
  <si>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</si>
  <si>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</si>
  <si>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</si>
  <si>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</si>
  <si>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</si>
  <si>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</si>
  <si>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</si>
  <si>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</si>
  <si>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</si>
  <si>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</si>
  <si>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</si>
  <si>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</si>
  <si>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</si>
  <si>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</si>
  <si>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</si>
  <si>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</si>
  <si>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</si>
  <si>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</si>
  <si>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</si>
  <si>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</si>
  <si>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</si>
  <si>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</si>
  <si>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</si>
  <si>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</si>
  <si>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</si>
  <si>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</si>
  <si>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</si>
  <si>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</si>
  <si>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</si>
  <si>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</si>
  <si>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</si>
  <si>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</si>
  <si>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</si>
  <si>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</si>
  <si>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</si>
  <si>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</si>
  <si>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</si>
  <si>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</si>
  <si>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</si>
  <si>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</si>
  <si>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</si>
  <si>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</si>
  <si>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</si>
  <si>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</si>
  <si>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</si>
  <si>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</si>
  <si>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</si>
  <si>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</si>
  <si>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</si>
  <si>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</si>
  <si>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</si>
  <si>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</si>
  <si>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</si>
  <si>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</si>
  <si>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</si>
  <si>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</si>
  <si>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</si>
  <si>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</si>
  <si>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</si>
  <si>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</si>
  <si>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</si>
  <si>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</si>
  <si>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</si>
  <si>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</si>
  <si>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</si>
  <si>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</si>
  <si>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</si>
  <si>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</si>
  <si>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</si>
  <si>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</si>
  <si>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</si>
  <si>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</si>
  <si>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</si>
  <si>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</si>
  <si>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</si>
  <si>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</si>
  <si>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</si>
  <si>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</si>
  <si>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</si>
  <si>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</si>
  <si>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</si>
  <si>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</si>
  <si>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</si>
  <si>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</si>
  <si>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</si>
  <si>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</si>
  <si>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</si>
  <si>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</si>
  <si>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</si>
  <si>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</si>
  <si>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</si>
  <si>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</si>
  <si>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</si>
  <si>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</si>
  <si>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</si>
  <si>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</si>
  <si>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</si>
  <si>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</si>
  <si>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</si>
  <si>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</si>
  <si>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</si>
  <si>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</si>
  <si>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</si>
  <si>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</si>
  <si>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</si>
  <si>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</si>
  <si>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</si>
  <si>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</si>
  <si>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</si>
  <si>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</si>
  <si>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</si>
  <si>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</si>
  <si>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</si>
  <si>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</si>
  <si>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</si>
  <si>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</si>
  <si>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</si>
  <si>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</si>
  <si>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</si>
  <si>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</si>
  <si>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</si>
  <si>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</si>
  <si>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</si>
  <si>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</si>
  <si>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</si>
  <si>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</si>
  <si>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</si>
  <si>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</si>
  <si>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</si>
  <si>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</si>
  <si>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</si>
  <si>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</si>
  <si>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</si>
  <si>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</si>
  <si>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</si>
  <si>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</si>
  <si>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</si>
  <si>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</si>
  <si>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</si>
  <si>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</si>
  <si>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</si>
  <si>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</si>
  <si>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</si>
  <si>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</si>
  <si>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</si>
  <si>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</si>
  <si>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</si>
  <si>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</si>
  <si>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</si>
  <si>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</si>
  <si>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</si>
  <si>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</si>
  <si>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</si>
  <si>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</si>
  <si>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</si>
  <si>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</si>
  <si>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</si>
  <si>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</si>
  <si>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</si>
  <si>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</si>
  <si>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</si>
  <si>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</si>
  <si>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</si>
  <si>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</si>
  <si>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</si>
  <si>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</si>
  <si>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</si>
  <si>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</si>
  <si>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</si>
  <si>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</si>
  <si>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</si>
  <si>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</si>
  <si>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</si>
  <si>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</si>
  <si>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</si>
  <si>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</si>
  <si>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</si>
  <si>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</si>
  <si>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</si>
  <si>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</si>
  <si>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</si>
  <si>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</si>
  <si>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</si>
  <si>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</si>
  <si>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</si>
  <si>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</si>
  <si>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</si>
  <si>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</si>
  <si>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</si>
  <si>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</si>
  <si>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</si>
  <si>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</si>
  <si>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</si>
  <si>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</si>
  <si>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</si>
  <si>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</si>
  <si>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</si>
  <si>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</si>
  <si>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</si>
  <si>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</si>
  <si>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</si>
  <si>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</si>
  <si>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</si>
  <si>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</si>
  <si>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</si>
  <si>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</si>
  <si>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</si>
  <si>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</si>
  <si>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</si>
  <si>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</si>
  <si>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</si>
  <si>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</si>
  <si>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</si>
  <si>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</si>
  <si>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</si>
  <si>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</si>
  <si>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</si>
  <si>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</si>
  <si>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</si>
  <si>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</si>
  <si>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</si>
  <si>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</si>
  <si>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</si>
  <si>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</si>
  <si>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</si>
  <si>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</si>
  <si>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</si>
  <si>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</si>
  <si>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</si>
  <si>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</si>
  <si>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</si>
  <si>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</si>
  <si>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</si>
  <si>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</si>
  <si>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</si>
  <si>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</si>
  <si>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</si>
  <si>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</si>
  <si>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</si>
  <si>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</si>
  <si>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</si>
  <si>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</si>
  <si>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</si>
  <si>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</si>
  <si>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</si>
  <si>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</si>
  <si>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</si>
  <si>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</si>
  <si>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</si>
  <si>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</si>
  <si>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</si>
  <si>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</si>
  <si>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</si>
  <si>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</si>
  <si>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</si>
  <si>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</si>
  <si>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</si>
  <si>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</si>
  <si>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</si>
  <si>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</si>
  <si>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</si>
  <si>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</si>
  <si>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</si>
  <si>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</si>
  <si>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</si>
  <si>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</si>
  <si>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</si>
  <si>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</si>
  <si>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</si>
  <si>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</si>
  <si>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</si>
  <si>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</si>
  <si>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</si>
  <si>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</si>
  <si>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</si>
  <si>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</si>
  <si>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</si>
  <si>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</si>
  <si>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</si>
  <si>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</si>
  <si>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</si>
  <si>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</si>
  <si>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</si>
  <si>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</si>
  <si>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</si>
  <si>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</si>
  <si>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</si>
  <si>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</si>
  <si>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</si>
  <si>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</si>
  <si>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</si>
  <si>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</si>
  <si>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</si>
  <si>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</si>
  <si>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</si>
  <si>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</si>
  <si>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</si>
  <si>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</si>
  <si>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</si>
  <si>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</si>
  <si>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</si>
  <si>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</si>
  <si>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</si>
  <si>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</si>
  <si>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</si>
  <si>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</si>
  <si>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</si>
  <si>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</si>
  <si>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</si>
  <si>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</si>
  <si>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</si>
  <si>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</si>
  <si>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</si>
  <si>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</si>
  <si>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</si>
  <si>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</si>
  <si>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</si>
  <si>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</si>
  <si>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</si>
  <si>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</si>
  <si>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</si>
  <si>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</si>
  <si>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</si>
  <si>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</si>
  <si>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</si>
  <si>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</si>
  <si>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</si>
  <si>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</si>
  <si>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</si>
  <si>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</si>
  <si>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</si>
  <si>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</si>
  <si>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</si>
  <si>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</si>
  <si>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</si>
  <si>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</si>
  <si>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</si>
  <si>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</si>
  <si>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</si>
  <si>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</si>
  <si>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</si>
  <si>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</si>
  <si>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</si>
  <si>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</si>
  <si>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</si>
  <si>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</si>
  <si>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</si>
  <si>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</si>
  <si>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</si>
  <si>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</si>
  <si>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</si>
  <si>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</si>
  <si>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</si>
  <si>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</si>
  <si>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</si>
  <si>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</si>
  <si>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</si>
  <si>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</si>
  <si>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</si>
  <si>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</si>
  <si>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</si>
  <si>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</si>
  <si>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</si>
  <si>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</si>
  <si>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</si>
  <si>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</si>
  <si>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</si>
  <si>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</si>
  <si>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</si>
  <si>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</si>
  <si>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</si>
  <si>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</si>
  <si>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</si>
  <si>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</si>
  <si>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</si>
  <si>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</si>
  <si>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</si>
  <si>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</si>
  <si>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</si>
  <si>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</si>
  <si>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</si>
  <si>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</si>
  <si>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</si>
  <si>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</si>
  <si>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</si>
  <si>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</si>
  <si>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</si>
  <si>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</si>
  <si>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</si>
  <si>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</si>
  <si>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</si>
  <si>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</si>
  <si>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</si>
  <si>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</si>
  <si>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</si>
  <si>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</si>
  <si>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</si>
  <si>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</si>
  <si>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</si>
  <si>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</si>
  <si>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</si>
  <si>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</si>
  <si>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</si>
  <si>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</si>
  <si>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</si>
  <si>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</si>
  <si>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</si>
  <si>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</si>
  <si>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</si>
  <si>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</si>
  <si>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</si>
  <si>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</si>
  <si>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</si>
  <si>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</si>
  <si>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</si>
  <si>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</si>
  <si>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</si>
  <si>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</si>
  <si>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</si>
  <si>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</si>
  <si>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</si>
  <si>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</si>
  <si>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</si>
  <si>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</si>
  <si>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</si>
  <si>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</si>
  <si>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</si>
  <si>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</si>
  <si>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</si>
  <si>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</si>
  <si>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</si>
  <si>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</si>
  <si>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</si>
  <si>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</si>
  <si>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</si>
  <si>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</si>
  <si>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</si>
  <si>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</si>
  <si>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</si>
  <si>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</si>
  <si>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</si>
  <si>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</si>
  <si>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</si>
  <si>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</si>
  <si>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</si>
  <si>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</si>
  <si>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</si>
  <si>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</si>
  <si>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</si>
  <si>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</si>
  <si>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</si>
  <si>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</si>
  <si>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</si>
  <si>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</si>
  <si>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</si>
  <si>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</si>
  <si>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</si>
  <si>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</si>
  <si>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</si>
  <si>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</si>
  <si>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</si>
  <si>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</si>
  <si>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</si>
  <si>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</si>
  <si>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</si>
  <si>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</si>
  <si>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</si>
  <si>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</si>
  <si>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</si>
  <si>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</si>
  <si>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</si>
  <si>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</si>
  <si>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</si>
  <si>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</si>
  <si>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</si>
  <si>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</si>
  <si>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</si>
  <si>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</si>
  <si>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</si>
  <si>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</si>
  <si>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</si>
  <si>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</si>
  <si>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</si>
  <si>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</si>
  <si>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</si>
  <si>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</si>
  <si>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</si>
  <si>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</si>
  <si>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</si>
  <si>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</si>
  <si>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</si>
  <si>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</si>
  <si>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</si>
  <si>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</si>
  <si>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</si>
  <si>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</si>
  <si>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</si>
  <si>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</si>
  <si>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</si>
  <si>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</si>
  <si>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</si>
  <si>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</si>
  <si>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</si>
  <si>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</si>
  <si>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</si>
  <si>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</si>
  <si>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</si>
  <si>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</si>
  <si>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</si>
  <si>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</si>
  <si>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</si>
  <si>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</si>
  <si>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</si>
  <si>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</si>
  <si>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</si>
  <si>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</si>
  <si>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</si>
  <si>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</si>
  <si>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</si>
  <si>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</si>
  <si>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</si>
  <si>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</si>
  <si>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</si>
  <si>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</si>
  <si>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</si>
  <si>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</si>
  <si>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</si>
  <si>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</si>
  <si>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</si>
  <si>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</si>
  <si>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</si>
  <si>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</si>
  <si>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</si>
  <si>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</si>
  <si>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</si>
  <si>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</si>
  <si>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</si>
  <si>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</si>
  <si>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</si>
  <si>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</si>
  <si>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</si>
  <si>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</si>
  <si>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</si>
  <si>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</si>
  <si>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</si>
  <si>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</si>
  <si>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</si>
  <si>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</si>
  <si>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</si>
  <si>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</si>
  <si>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</si>
  <si>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</si>
  <si>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</si>
  <si>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</si>
  <si>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</si>
  <si>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</si>
  <si>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</si>
  <si>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</si>
  <si>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</si>
  <si>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</si>
  <si>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</si>
  <si>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</si>
  <si>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</si>
  <si>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</si>
  <si>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</si>
  <si>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</si>
  <si>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</si>
  <si>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</si>
  <si>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</si>
  <si>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</si>
  <si>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</si>
  <si>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</si>
  <si>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</si>
  <si>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</si>
  <si>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</si>
  <si>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</si>
  <si>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</si>
  <si>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</si>
  <si>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</si>
  <si>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</si>
  <si>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</si>
  <si>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</si>
  <si>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</si>
  <si>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</si>
  <si>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</si>
  <si>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</si>
  <si>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</si>
  <si>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</si>
  <si>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</si>
  <si>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</si>
  <si>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</si>
  <si>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</si>
  <si>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</si>
  <si>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</si>
  <si>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</si>
  <si>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</si>
  <si>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</si>
  <si>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</si>
  <si>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</si>
  <si>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</si>
  <si>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</si>
  <si>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</si>
  <si>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</si>
  <si>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</si>
  <si>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</si>
  <si>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</si>
  <si>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</si>
  <si>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</si>
  <si>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</si>
  <si>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</si>
  <si>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</si>
  <si>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</si>
  <si>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</si>
  <si>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</si>
  <si>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</si>
  <si>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</si>
  <si>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</si>
  <si>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</si>
  <si>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</si>
  <si>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</si>
  <si>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</si>
  <si>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</si>
  <si>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</si>
  <si>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</si>
  <si>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</si>
  <si>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</si>
  <si>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</si>
  <si>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</si>
  <si>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</si>
  <si>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</si>
  <si>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</si>
  <si>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</si>
  <si>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</si>
  <si>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</si>
  <si>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</si>
  <si>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</si>
  <si>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</si>
  <si>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</si>
  <si>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</si>
  <si>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</si>
  <si>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</si>
  <si>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</si>
  <si>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</si>
  <si>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</si>
  <si>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</si>
  <si>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</si>
  <si>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</si>
  <si>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</si>
  <si>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</si>
  <si>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</si>
  <si>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</si>
  <si>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</si>
  <si>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</si>
  <si>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</si>
  <si>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</si>
  <si>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</si>
  <si>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</si>
  <si>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</si>
  <si>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</si>
  <si>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</si>
  <si>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</si>
  <si>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</si>
  <si>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</si>
  <si>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</si>
  <si>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</si>
  <si>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</si>
  <si>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</si>
  <si>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</si>
  <si>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</si>
  <si>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</si>
  <si>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</si>
  <si>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</si>
  <si>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</si>
  <si>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</si>
  <si>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</si>
  <si>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</si>
  <si>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</si>
  <si>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</si>
  <si>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</si>
  <si>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</si>
  <si>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</si>
  <si>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</si>
  <si>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</si>
  <si>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</si>
  <si>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</si>
  <si>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</si>
  <si>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</si>
  <si>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</si>
  <si>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</si>
  <si>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</si>
  <si>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</si>
  <si>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</si>
  <si>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</si>
  <si>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</si>
  <si>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</si>
  <si>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</si>
  <si>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</si>
  <si>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</si>
  <si>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</si>
  <si>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</si>
  <si>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</si>
  <si>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</si>
  <si>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</si>
  <si>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</si>
  <si>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</si>
  <si>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</si>
  <si>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</si>
  <si>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</si>
  <si>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</si>
  <si>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</si>
  <si>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</si>
  <si>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</si>
  <si>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</si>
  <si>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</si>
  <si>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</si>
  <si>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</si>
  <si>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</si>
  <si>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</si>
  <si>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</si>
  <si>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</si>
  <si>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</si>
  <si>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</si>
  <si>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</si>
  <si>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</si>
  <si>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</si>
  <si>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</si>
  <si>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</si>
  <si>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</si>
  <si>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</si>
  <si>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</si>
  <si>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</si>
  <si>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</si>
  <si>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</si>
  <si>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</si>
  <si>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</si>
  <si>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</si>
  <si>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</si>
  <si>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</si>
  <si>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</si>
  <si>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</si>
  <si>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</si>
  <si>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</si>
  <si>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</si>
  <si>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</si>
  <si>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</si>
  <si>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</si>
  <si>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</si>
  <si>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</si>
  <si>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</si>
  <si>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</si>
  <si>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</si>
  <si>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</si>
  <si>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</si>
  <si>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</si>
  <si>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</si>
  <si>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</si>
  <si>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</si>
  <si>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</si>
  <si>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</si>
  <si>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</si>
  <si>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</si>
  <si>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</si>
  <si>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</si>
  <si>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</si>
  <si>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</si>
  <si>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</si>
  <si>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</si>
  <si>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</si>
  <si>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</si>
  <si>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</si>
  <si>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</si>
  <si>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</si>
  <si>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</si>
  <si>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</si>
  <si>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</si>
  <si>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</si>
  <si>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</si>
  <si>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</si>
  <si>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</si>
  <si>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</si>
  <si>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</si>
  <si>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</si>
  <si>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</si>
  <si>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</si>
  <si>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</si>
  <si>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</si>
  <si>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</si>
  <si>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</si>
  <si>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</si>
  <si>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</si>
  <si>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</si>
  <si>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</si>
  <si>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</si>
  <si>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</si>
  <si>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</si>
  <si>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</si>
  <si>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</si>
  <si>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</si>
  <si>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</si>
  <si>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</si>
  <si>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</si>
  <si>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</si>
  <si>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</si>
  <si>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</si>
  <si>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</si>
  <si>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</si>
  <si>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</si>
  <si>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</si>
  <si>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</si>
  <si>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</si>
  <si>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</si>
  <si>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</si>
  <si>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</si>
  <si>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</si>
  <si>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</si>
  <si>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</si>
  <si>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</si>
  <si>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</si>
  <si>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</si>
  <si>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</si>
  <si>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</si>
  <si>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</si>
  <si>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</si>
  <si>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</si>
  <si>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</si>
  <si>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</si>
  <si>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</si>
  <si>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</si>
  <si>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</si>
  <si>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</si>
  <si>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</si>
  <si>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</si>
  <si>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</si>
  <si>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</si>
  <si>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</si>
  <si>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</si>
  <si>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</si>
  <si>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</si>
  <si>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</si>
  <si>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</si>
  <si>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</si>
  <si>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</si>
  <si>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</si>
  <si>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</si>
  <si>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</si>
  <si>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</si>
  <si>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</si>
  <si>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</si>
  <si>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</si>
  <si>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</si>
  <si>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</si>
  <si>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</si>
  <si>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</si>
  <si>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</si>
  <si>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</si>
  <si>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</si>
  <si>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</si>
  <si>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</si>
  <si>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</si>
  <si>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</si>
  <si>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</si>
  <si>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</si>
  <si>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</si>
  <si>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</si>
  <si>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</si>
  <si>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</si>
  <si>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</si>
  <si>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</si>
  <si>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</si>
  <si>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</si>
  <si>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</si>
  <si>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</si>
  <si>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</si>
  <si>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</si>
  <si>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</si>
  <si>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</si>
  <si>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</si>
  <si>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</si>
  <si>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</si>
  <si>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</si>
  <si>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</si>
  <si>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</si>
  <si>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</si>
  <si>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</si>
  <si>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</si>
  <si>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</si>
  <si>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</si>
  <si>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</si>
  <si>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</si>
  <si>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</si>
  <si>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</si>
  <si>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</si>
  <si>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</si>
  <si>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</si>
  <si>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</si>
  <si>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</si>
  <si>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</si>
  <si>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</si>
  <si>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</si>
  <si>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</si>
  <si>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</si>
  <si>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</si>
  <si>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</si>
  <si>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</si>
  <si>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</si>
  <si>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</si>
  <si>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</si>
  <si>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</si>
  <si>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</si>
  <si>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</si>
  <si>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</si>
  <si>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</si>
  <si>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</si>
  <si>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</si>
  <si>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</si>
  <si>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</si>
  <si>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</si>
  <si>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</si>
  <si>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</si>
  <si>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</si>
  <si>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</si>
  <si>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</si>
  <si>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</si>
  <si>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</si>
  <si>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</si>
  <si>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</si>
  <si>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</si>
  <si>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</si>
  <si>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</si>
  <si>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</si>
  <si>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</si>
  <si>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</si>
  <si>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</si>
  <si>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</si>
  <si>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</si>
  <si>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</si>
  <si>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</si>
  <si>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</si>
  <si>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</si>
  <si>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</si>
  <si>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</si>
  <si>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</si>
  <si>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</si>
  <si>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</si>
  <si>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</si>
  <si>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</si>
  <si>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</si>
  <si>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</si>
  <si>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</si>
  <si>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</si>
  <si>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</si>
  <si>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</si>
  <si>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</si>
  <si>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</si>
  <si>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</si>
  <si>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</si>
  <si>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</si>
  <si>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</si>
  <si>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</si>
  <si>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</si>
  <si>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</si>
  <si>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</si>
  <si>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</si>
  <si>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</si>
  <si>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</si>
  <si>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</si>
  <si>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</si>
  <si>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</si>
  <si>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</si>
  <si>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</si>
  <si>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</si>
  <si>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</si>
  <si>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</si>
  <si>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</si>
  <si>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</si>
  <si>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</si>
  <si>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</si>
  <si>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</si>
  <si>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</si>
  <si>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</si>
  <si>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</si>
  <si>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</si>
  <si>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</si>
  <si>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</si>
  <si>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</si>
  <si>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</si>
  <si>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</si>
  <si>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</si>
  <si>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</si>
  <si>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</si>
  <si>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</si>
  <si>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</si>
  <si>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</si>
  <si>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</si>
  <si>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</si>
  <si>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</si>
  <si>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</si>
  <si>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</si>
  <si>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</si>
  <si>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</si>
  <si>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</si>
  <si>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</si>
  <si>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</si>
  <si>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</si>
  <si>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</si>
  <si>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</si>
  <si>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</si>
  <si>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</si>
  <si>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</si>
  <si>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</si>
  <si>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</si>
  <si>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</si>
  <si>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</si>
  <si>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</si>
  <si>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</si>
  <si>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</si>
  <si>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</si>
  <si>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</si>
  <si>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</si>
  <si>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</si>
  <si>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</si>
  <si>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</si>
  <si>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</si>
  <si>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</si>
  <si>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</si>
  <si>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</si>
  <si>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</si>
  <si>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</si>
  <si>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</si>
  <si>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</si>
  <si>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</si>
  <si>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</si>
  <si>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</si>
  <si>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</si>
  <si>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</si>
  <si>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</si>
  <si>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</si>
  <si>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</si>
  <si>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</si>
  <si>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</si>
  <si>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</si>
  <si>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</si>
  <si>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</si>
  <si>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</si>
  <si>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</si>
  <si>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</si>
  <si>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</si>
  <si>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</si>
  <si>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</si>
  <si>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</si>
  <si>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</si>
  <si>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</si>
  <si>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</si>
  <si>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</si>
  <si>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</si>
  <si>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</si>
  <si>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</si>
  <si>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</si>
  <si>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</si>
  <si>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</si>
  <si>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</si>
  <si>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</si>
  <si>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</si>
  <si>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</si>
  <si>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</si>
  <si>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</si>
  <si>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</si>
  <si>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</si>
  <si>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</si>
  <si>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</si>
  <si>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</si>
  <si>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</si>
  <si>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</si>
  <si>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</si>
  <si>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</si>
  <si>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</si>
  <si>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</si>
  <si>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</si>
  <si>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</si>
  <si>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</si>
  <si>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</si>
  <si>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</si>
  <si>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</si>
  <si>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</si>
  <si>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</si>
  <si>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</si>
  <si>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</si>
  <si>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</si>
  <si>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</si>
  <si>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</si>
  <si>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</si>
  <si>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</si>
  <si>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</si>
  <si>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</si>
  <si>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</si>
  <si>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</si>
  <si>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</si>
  <si>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</si>
  <si>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</si>
  <si>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</si>
  <si>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</si>
  <si>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</si>
  <si>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</si>
  <si>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</si>
  <si>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</si>
  <si>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</si>
  <si>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</si>
  <si>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</si>
  <si>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</si>
  <si>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</si>
  <si>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</si>
  <si>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</si>
  <si>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</si>
  <si>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</si>
  <si>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</si>
  <si>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</si>
  <si>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</si>
  <si>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</si>
  <si>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</si>
  <si>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</si>
  <si>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</si>
  <si>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</si>
  <si>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</si>
  <si>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</si>
  <si>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</si>
  <si>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</si>
  <si>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</si>
  <si>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</si>
  <si>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</si>
  <si>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</si>
  <si>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</si>
  <si>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</si>
  <si>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</si>
  <si>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</si>
  <si>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</si>
  <si>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</si>
  <si>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</si>
  <si>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</si>
  <si>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</si>
  <si>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</si>
  <si>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</si>
  <si>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</si>
  <si>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</si>
  <si>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</si>
  <si>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</si>
  <si>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</si>
  <si>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</si>
  <si>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</si>
  <si>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</si>
  <si>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</si>
  <si>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</si>
  <si>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</si>
  <si>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</si>
  <si>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</si>
  <si>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</si>
  <si>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</si>
  <si>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</si>
  <si>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</si>
  <si>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</si>
  <si>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</si>
  <si>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</si>
  <si>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</si>
  <si>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</si>
  <si>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</si>
  <si>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</si>
  <si>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</si>
  <si>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</si>
  <si>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</si>
  <si>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</si>
  <si>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</si>
  <si>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</si>
  <si>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</si>
  <si>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</si>
  <si>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</si>
  <si>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</si>
  <si>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</si>
  <si>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</si>
  <si>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</si>
  <si>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</si>
  <si>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</si>
  <si>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</si>
  <si>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</si>
  <si>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</si>
  <si>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</si>
  <si>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</si>
  <si>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</si>
  <si>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</si>
  <si>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</si>
  <si>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</si>
  <si>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</si>
  <si>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</si>
  <si>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</si>
  <si>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</si>
  <si>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</si>
  <si>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</si>
  <si>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</si>
  <si>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</si>
  <si>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</si>
  <si>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</si>
  <si>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</si>
  <si>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</si>
  <si>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</si>
  <si>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</si>
  <si>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</si>
  <si>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</si>
  <si>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</si>
  <si>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</si>
  <si>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</si>
  <si>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</si>
  <si>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</si>
  <si>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</si>
  <si>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</si>
  <si>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</si>
  <si>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</si>
  <si>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</si>
  <si>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</si>
  <si>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</si>
  <si>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</si>
  <si>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</si>
  <si>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</si>
  <si>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</si>
  <si>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</si>
  <si>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</si>
  <si>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</si>
  <si>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</si>
  <si>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</si>
  <si>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</si>
  <si>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</si>
  <si>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</si>
  <si>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</si>
  <si>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</si>
  <si>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</si>
  <si>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</si>
  <si>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</si>
  <si>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</si>
  <si>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</si>
  <si>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</si>
  <si>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</si>
  <si>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</si>
  <si>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</si>
  <si>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</si>
  <si>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</si>
  <si>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</si>
  <si>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</si>
  <si>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</si>
  <si>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</si>
  <si>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</si>
  <si>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</si>
  <si>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</si>
  <si>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</si>
  <si>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</si>
  <si>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</si>
  <si>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</si>
  <si>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</si>
  <si>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</si>
  <si>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</si>
  <si>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</si>
  <si>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</si>
  <si>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</si>
  <si>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</si>
  <si>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</si>
  <si>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</si>
  <si>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</si>
  <si>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</si>
  <si>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</si>
  <si>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</si>
  <si>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</si>
  <si>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</si>
  <si>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</si>
  <si>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</si>
  <si>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</si>
  <si>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</si>
  <si>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</si>
  <si>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</si>
  <si>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</si>
  <si>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</si>
  <si>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</si>
  <si>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</si>
  <si>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</si>
  <si>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</si>
  <si>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</si>
  <si>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</si>
  <si>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</si>
  <si>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</si>
  <si>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</si>
  <si>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</si>
  <si>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</si>
  <si>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</si>
  <si>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</si>
  <si>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</si>
  <si>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</si>
  <si>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</si>
  <si>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</si>
  <si>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</si>
  <si>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</si>
  <si>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</si>
  <si>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</si>
  <si>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</si>
  <si>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</si>
  <si>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</si>
  <si>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</si>
  <si>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</si>
  <si>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</si>
  <si>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</si>
  <si>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</si>
  <si>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</si>
  <si>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</si>
  <si>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</si>
  <si>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</si>
  <si>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</si>
  <si>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</si>
  <si>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</si>
  <si>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</si>
  <si>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</si>
  <si>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</si>
  <si>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</si>
  <si>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</si>
  <si>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</si>
  <si>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</si>
  <si>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</si>
  <si>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</si>
  <si>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</si>
  <si>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</si>
  <si>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</si>
  <si>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</si>
  <si>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</si>
  <si>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</si>
  <si>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</si>
  <si>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</si>
  <si>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</si>
  <si>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</si>
  <si>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</si>
  <si>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</si>
  <si>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</si>
  <si>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</si>
  <si>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</si>
  <si>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</si>
  <si>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</si>
  <si>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</si>
  <si>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</si>
  <si>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</si>
  <si>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</si>
  <si>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</si>
  <si>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</si>
  <si>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</si>
  <si>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</si>
  <si>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</si>
  <si>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</si>
  <si>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</si>
  <si>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</si>
  <si>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</si>
  <si>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</si>
  <si>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</si>
  <si>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</si>
  <si>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</si>
  <si>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</si>
  <si>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</si>
  <si>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</si>
  <si>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</si>
  <si>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</si>
  <si>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</si>
  <si>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</si>
  <si>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</si>
  <si>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</si>
  <si>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</si>
  <si>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</si>
  <si>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</si>
  <si>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</si>
  <si>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</si>
  <si>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</si>
  <si>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</si>
  <si>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</si>
  <si>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</si>
  <si>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</si>
  <si>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</si>
  <si>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</si>
  <si>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</si>
  <si>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</si>
  <si>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</si>
  <si>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</si>
  <si>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</si>
  <si>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</si>
  <si>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</si>
  <si>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</si>
  <si>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</si>
  <si>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</si>
  <si>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</si>
  <si>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</si>
  <si>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</si>
  <si>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</si>
  <si>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</si>
  <si>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</si>
  <si>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</si>
  <si>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</si>
  <si>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</si>
  <si>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</si>
  <si>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</si>
  <si>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</si>
  <si>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</si>
  <si>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</si>
  <si>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</si>
  <si>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</si>
  <si>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</si>
  <si>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</si>
  <si>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</si>
  <si>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</si>
  <si>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</si>
  <si>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</si>
  <si>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</si>
  <si>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</si>
  <si>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</si>
  <si>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</si>
  <si>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</si>
  <si>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</si>
  <si>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</si>
  <si>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</si>
  <si>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</si>
  <si>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</si>
  <si>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</si>
  <si>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</si>
  <si>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</si>
  <si>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</si>
  <si>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</si>
  <si>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</si>
  <si>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</si>
  <si>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</si>
  <si>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</si>
  <si>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</si>
  <si>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</si>
  <si>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</si>
  <si>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</si>
  <si>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</si>
  <si>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</si>
  <si>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</si>
  <si>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</si>
  <si>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</si>
  <si>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</si>
  <si>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</si>
  <si>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</si>
  <si>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</si>
  <si>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</si>
  <si>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</si>
  <si>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</si>
  <si>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</si>
  <si>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</si>
  <si>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</si>
  <si>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</si>
  <si>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</si>
  <si>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</si>
  <si>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</si>
  <si>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</si>
  <si>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</si>
  <si>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</si>
  <si>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</si>
  <si>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</si>
  <si>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</si>
  <si>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</si>
  <si>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</si>
  <si>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</si>
  <si>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</si>
  <si>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</si>
  <si>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</si>
  <si>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</si>
  <si>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</si>
  <si>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</si>
  <si>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</si>
  <si>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</si>
  <si>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</si>
  <si>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</si>
  <si>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</si>
  <si>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</si>
  <si>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</si>
  <si>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</si>
  <si>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</si>
  <si>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</si>
  <si>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</si>
  <si>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</si>
  <si>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</si>
  <si>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</si>
  <si>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</si>
  <si>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</si>
  <si>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</si>
  <si>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</si>
  <si>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</si>
  <si>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</si>
  <si>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</si>
  <si>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</si>
  <si>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</si>
  <si>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</si>
  <si>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</si>
  <si>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</si>
  <si>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</si>
  <si>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</si>
  <si>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</si>
  <si>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</si>
  <si>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</si>
  <si>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</si>
  <si>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</si>
  <si>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</si>
  <si>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</si>
  <si>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</si>
  <si>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</si>
  <si>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</si>
  <si>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</si>
  <si>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</si>
  <si>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</si>
  <si>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</si>
  <si>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</si>
  <si>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</si>
  <si>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</si>
  <si>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</si>
  <si>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</si>
  <si>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</si>
  <si>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</si>
  <si>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</si>
  <si>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</si>
  <si>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</si>
  <si>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</si>
  <si>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</si>
  <si>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</si>
  <si>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</si>
  <si>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</si>
  <si>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</si>
  <si>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</si>
  <si>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</si>
  <si>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</si>
  <si>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</si>
  <si>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</si>
  <si>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</si>
  <si>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</si>
  <si>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</si>
  <si>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</si>
  <si>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</si>
  <si>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</si>
  <si>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</si>
  <si>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</si>
  <si>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</si>
  <si>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</si>
  <si>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</si>
  <si>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</si>
  <si>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</si>
  <si>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</si>
  <si>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</si>
  <si>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</si>
  <si>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</si>
  <si>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</si>
  <si>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</si>
  <si>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</si>
  <si>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</si>
  <si>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</si>
  <si>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</si>
  <si>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</si>
  <si>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</si>
  <si>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</si>
  <si>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</si>
  <si>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</si>
  <si>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</si>
  <si>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</si>
  <si>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</si>
  <si>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</si>
  <si>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</si>
  <si>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</si>
  <si>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</si>
  <si>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</si>
  <si>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</si>
  <si>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</si>
  <si>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</si>
  <si>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</si>
  <si>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</si>
  <si>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</si>
  <si>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</si>
  <si>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</si>
  <si>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</si>
  <si>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</si>
  <si>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</si>
  <si>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</si>
  <si>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</si>
  <si>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</si>
  <si>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</si>
  <si>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</si>
  <si>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</si>
  <si>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</si>
  <si>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</si>
  <si>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</si>
  <si>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</si>
  <si>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</si>
  <si>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</si>
  <si>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</si>
  <si>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</si>
  <si>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</si>
  <si>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</si>
  <si>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</si>
  <si>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</si>
  <si>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</si>
  <si>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</si>
  <si>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</si>
  <si>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</si>
  <si>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</si>
  <si>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</si>
  <si>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</si>
  <si>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</si>
  <si>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</si>
  <si>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</si>
  <si>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</si>
  <si>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</si>
  <si>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</si>
  <si>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</si>
  <si>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</si>
  <si>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</si>
  <si>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</si>
  <si>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</si>
  <si>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</si>
  <si>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</si>
  <si>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</si>
  <si>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</si>
  <si>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</si>
  <si>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</si>
  <si>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</si>
  <si>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</si>
  <si>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</si>
  <si>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</si>
  <si>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</si>
  <si>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</si>
  <si>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</si>
  <si>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</si>
  <si>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</si>
  <si>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</si>
  <si>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</si>
  <si>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</si>
  <si>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</si>
  <si>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</si>
  <si>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</si>
  <si>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</si>
  <si>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</si>
  <si>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</si>
  <si>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</si>
  <si>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</si>
  <si>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</si>
  <si>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</si>
  <si>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</si>
  <si>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</si>
  <si>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</si>
  <si>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</si>
  <si>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</si>
  <si>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</si>
  <si>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</si>
  <si>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</si>
  <si>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</si>
  <si>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</si>
  <si>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</si>
  <si>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</si>
  <si>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</si>
  <si>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</si>
  <si>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</si>
  <si>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</si>
  <si>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</si>
  <si>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</si>
  <si>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</si>
  <si>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</si>
  <si>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</si>
  <si>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</si>
  <si>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</si>
  <si>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</si>
  <si>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</si>
  <si>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</si>
  <si>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</si>
  <si>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</si>
  <si>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</si>
  <si>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</si>
  <si>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</si>
  <si>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</si>
  <si>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</si>
  <si>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</si>
  <si>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</si>
  <si>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</si>
  <si>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</si>
  <si>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</si>
  <si>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</si>
  <si>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</si>
  <si>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</si>
  <si>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</si>
  <si>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</si>
  <si>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</si>
  <si>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</si>
  <si>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</si>
  <si>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</si>
  <si>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</si>
  <si>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</si>
  <si>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</si>
  <si>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</si>
  <si>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</si>
  <si>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</si>
  <si>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</si>
  <si>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</si>
  <si>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</si>
  <si>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</si>
  <si>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</si>
  <si>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</si>
  <si>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</si>
  <si>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</si>
  <si>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</si>
  <si>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</si>
  <si>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</si>
  <si>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</si>
  <si>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</si>
  <si>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</si>
  <si>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</si>
  <si>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</si>
  <si>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</si>
  <si>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</si>
  <si>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</si>
  <si>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</si>
  <si>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</si>
  <si>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</si>
  <si>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</si>
  <si>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</si>
  <si>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</si>
  <si>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</si>
  <si>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</si>
  <si>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</si>
  <si>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</si>
  <si>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</si>
  <si>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</si>
  <si>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</si>
  <si>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</si>
  <si>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</si>
  <si>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</si>
  <si>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</si>
  <si>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</si>
  <si>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</si>
  <si>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</si>
  <si>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</si>
  <si>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</si>
  <si>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</si>
  <si>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</si>
  <si>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</si>
  <si>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</si>
  <si>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</si>
  <si>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</si>
  <si>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</si>
  <si>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</si>
  <si>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</si>
  <si>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</si>
  <si>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</si>
  <si>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</si>
  <si>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</si>
  <si>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</si>
  <si>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</si>
  <si>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</si>
  <si>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</si>
  <si>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</si>
  <si>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</si>
  <si>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</si>
  <si>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</si>
  <si>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</si>
  <si>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</si>
  <si>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</si>
  <si>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</si>
  <si>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</si>
  <si>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</si>
  <si>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</si>
  <si>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</si>
  <si>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</si>
  <si>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</si>
  <si>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</si>
  <si>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</si>
  <si>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</si>
  <si>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</si>
  <si>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</si>
  <si>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</si>
  <si>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</si>
  <si>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</si>
  <si>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</si>
  <si>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</si>
  <si>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</si>
  <si>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</si>
  <si>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</si>
  <si>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</si>
  <si>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</si>
  <si>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</si>
  <si>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</si>
  <si>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</si>
  <si>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</si>
  <si>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</si>
  <si>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</si>
  <si>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</si>
  <si>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</si>
  <si>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</si>
  <si>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</si>
  <si>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</si>
  <si>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</si>
  <si>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</si>
  <si>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</si>
  <si>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</si>
  <si>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</si>
  <si>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</si>
  <si>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</si>
  <si>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</si>
  <si>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</si>
  <si>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</si>
  <si>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</si>
  <si>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</si>
  <si>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</si>
  <si>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</si>
  <si>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</si>
  <si>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</si>
  <si>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</si>
  <si>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</si>
  <si>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</si>
  <si>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</si>
  <si>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</si>
  <si>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</si>
  <si>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</si>
  <si>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</si>
  <si>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</si>
  <si>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</si>
  <si>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</si>
  <si>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</si>
  <si>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</si>
  <si>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</si>
  <si>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</si>
  <si>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</si>
  <si>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</si>
  <si>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</si>
  <si>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</si>
  <si>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</si>
  <si>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</si>
  <si>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</si>
  <si>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</si>
  <si>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</si>
  <si>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</si>
  <si>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</si>
  <si>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</si>
  <si>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</si>
  <si>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</si>
  <si>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</si>
  <si>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</si>
  <si>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</si>
  <si>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</si>
  <si>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</si>
  <si>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</si>
  <si>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</si>
  <si>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</si>
  <si>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</si>
  <si>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</si>
  <si>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</si>
  <si>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</si>
  <si>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</si>
  <si>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</si>
  <si>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</si>
  <si>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</si>
  <si>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</si>
  <si>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</si>
  <si>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</si>
  <si>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</si>
  <si>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</si>
  <si>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</si>
  <si>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</si>
  <si>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</si>
  <si>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</si>
  <si>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</si>
  <si>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</si>
  <si>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</si>
  <si>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</si>
  <si>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</si>
  <si>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</si>
  <si>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</si>
  <si>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</si>
  <si>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</si>
  <si>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</si>
  <si>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</si>
  <si>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</si>
  <si>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</si>
  <si>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</si>
  <si>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</si>
  <si>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</si>
  <si>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</si>
  <si>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</si>
  <si>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</si>
  <si>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</si>
  <si>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</si>
  <si>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</si>
  <si>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</si>
  <si>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</si>
  <si>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</si>
  <si>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</si>
  <si>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</si>
  <si>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</si>
  <si>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</si>
  <si>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</si>
  <si>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</si>
  <si>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</si>
  <si>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</si>
  <si>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</si>
  <si>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</si>
  <si>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</si>
  <si>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</si>
  <si>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</si>
  <si>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</si>
  <si>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</si>
  <si>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</si>
  <si>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</si>
  <si>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</si>
  <si>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</si>
  <si>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</si>
  <si>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</si>
  <si>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</si>
  <si>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</si>
  <si>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</si>
  <si>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</si>
  <si>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</si>
  <si>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</si>
  <si>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</si>
  <si>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</si>
  <si>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</si>
  <si>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</si>
  <si>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</si>
  <si>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</si>
  <si>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</si>
  <si>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</si>
  <si>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</si>
  <si>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</si>
  <si>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</si>
  <si>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</si>
  <si>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</si>
  <si>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</si>
  <si>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</si>
  <si>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</si>
  <si>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</si>
  <si>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</si>
  <si>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</si>
  <si>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</si>
  <si>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</si>
  <si>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</si>
  <si>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</si>
  <si>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</si>
  <si>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</si>
  <si>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</si>
  <si>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</si>
  <si>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</si>
  <si>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</si>
  <si>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</si>
  <si>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</si>
  <si>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</si>
  <si>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</si>
  <si>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</si>
  <si>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</si>
  <si>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</si>
  <si>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</si>
  <si>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</si>
  <si>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</si>
  <si>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</si>
  <si>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</si>
  <si>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</si>
  <si>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</si>
  <si>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</si>
  <si>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</si>
  <si>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</si>
  <si>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</si>
  <si>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</si>
  <si>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</si>
  <si>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</si>
  <si>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</si>
  <si>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</si>
  <si>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</si>
  <si>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</si>
  <si>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</si>
  <si>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</si>
  <si>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</si>
  <si>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</si>
  <si>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</si>
  <si>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</si>
  <si>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</si>
  <si>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</si>
  <si>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</si>
  <si>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</si>
  <si>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</si>
  <si>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</si>
  <si>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</si>
  <si>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</si>
  <si>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</si>
  <si>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</si>
  <si>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</si>
  <si>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</si>
  <si>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</si>
  <si>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</si>
  <si>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</si>
  <si>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</si>
  <si>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</si>
  <si>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</si>
  <si>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</si>
  <si>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</si>
  <si>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</si>
  <si>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</si>
  <si>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</si>
  <si>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</si>
  <si>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</si>
  <si>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</si>
  <si>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</si>
  <si>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</si>
  <si>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</si>
  <si>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</si>
  <si>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</si>
  <si>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</si>
  <si>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</si>
  <si>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</si>
  <si>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</si>
  <si>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</si>
  <si>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</si>
  <si>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</si>
  <si>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</si>
  <si>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</si>
  <si>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</si>
  <si>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</si>
  <si>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</si>
  <si>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</si>
  <si>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</si>
  <si>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</si>
  <si>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</si>
  <si>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</si>
  <si>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</si>
  <si>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</si>
  <si>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</si>
  <si>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</si>
  <si>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</si>
  <si>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</si>
  <si>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</si>
  <si>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</si>
  <si>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</si>
  <si>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</si>
  <si>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</si>
  <si>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</si>
  <si>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</si>
  <si>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</si>
  <si>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</si>
  <si>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</si>
  <si>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</si>
  <si>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</si>
  <si>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</si>
  <si>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</si>
  <si>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</si>
  <si>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</si>
  <si>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</si>
  <si>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</si>
  <si>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</si>
  <si>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</si>
  <si>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</si>
  <si>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</si>
  <si>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</si>
  <si>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</si>
  <si>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</si>
  <si>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</si>
  <si>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</si>
  <si>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</si>
  <si>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</si>
  <si>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</si>
  <si>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</si>
  <si>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</si>
  <si>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</si>
  <si>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</si>
  <si>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</si>
  <si>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</si>
  <si>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</si>
  <si>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</si>
  <si>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</si>
  <si>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</si>
  <si>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</si>
  <si>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</si>
  <si>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</si>
  <si>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</si>
  <si>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</si>
  <si>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</si>
  <si>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</si>
  <si>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</si>
  <si>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</si>
  <si>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</si>
  <si>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</si>
  <si>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</si>
  <si>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</si>
  <si>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</si>
  <si>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</si>
  <si>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</si>
  <si>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</si>
  <si>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</si>
  <si>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</si>
  <si>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</si>
  <si>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</si>
  <si>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</si>
  <si>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</si>
  <si>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</si>
  <si>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</si>
  <si>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</si>
  <si>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</si>
  <si>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</si>
  <si>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</si>
  <si>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</si>
  <si>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</si>
  <si>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</si>
  <si>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</si>
  <si>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</si>
  <si>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</si>
  <si>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</si>
  <si>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</si>
  <si>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</si>
  <si>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</si>
  <si>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</si>
  <si>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</si>
  <si>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</si>
  <si>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</si>
  <si>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</si>
  <si>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</si>
  <si>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</si>
  <si>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</si>
  <si>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</si>
  <si>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</si>
  <si>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</si>
  <si>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</si>
  <si>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</si>
  <si>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</si>
  <si>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</si>
  <si>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</si>
  <si>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</si>
  <si>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</si>
  <si>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</si>
  <si>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</si>
  <si>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</si>
  <si>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</si>
  <si>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</si>
  <si>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</si>
  <si>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</si>
  <si>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</si>
  <si>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</si>
  <si>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</si>
  <si>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</si>
  <si>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</si>
  <si>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</si>
  <si>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</si>
  <si>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</si>
  <si>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</si>
  <si>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</si>
  <si>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</si>
  <si>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</si>
  <si>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</si>
  <si>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</si>
  <si>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</si>
  <si>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</si>
  <si>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</si>
  <si>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</si>
  <si>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</si>
  <si>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</si>
  <si>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</si>
  <si>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</si>
  <si>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</si>
  <si>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</si>
  <si>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</si>
  <si>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</si>
  <si>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</si>
  <si>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</si>
  <si>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</si>
  <si>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</si>
  <si>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</si>
  <si>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</si>
  <si>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</si>
  <si>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</si>
  <si>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</si>
  <si>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</si>
  <si>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</si>
  <si>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</si>
  <si>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</si>
  <si>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</si>
  <si>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</si>
  <si>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</si>
  <si>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</si>
  <si>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</si>
  <si>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</si>
  <si>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</si>
  <si>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</si>
  <si>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</si>
  <si>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</si>
  <si>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</si>
  <si>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</si>
  <si>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</si>
  <si>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</si>
  <si>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</si>
  <si>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</si>
  <si>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</si>
  <si>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</si>
  <si>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</si>
  <si>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</si>
  <si>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</si>
  <si>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</si>
  <si>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</si>
  <si>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</si>
  <si>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</si>
  <si>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</si>
  <si>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</si>
  <si>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</si>
  <si>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</si>
  <si>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</si>
  <si>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</si>
  <si>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</si>
  <si>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</si>
  <si>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</si>
  <si>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</si>
  <si>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</si>
  <si>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</si>
  <si>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</si>
  <si>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</si>
  <si>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</si>
  <si>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</si>
  <si>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</si>
  <si>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</si>
  <si>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</si>
  <si>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</si>
  <si>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</si>
  <si>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</si>
  <si>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</si>
  <si>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</si>
  <si>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</si>
  <si>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</si>
  <si>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</si>
  <si>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</si>
  <si>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</si>
  <si>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</si>
  <si>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</si>
  <si>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</si>
  <si>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</si>
  <si>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</si>
  <si>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</si>
  <si>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</si>
  <si>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</si>
  <si>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</si>
  <si>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</si>
  <si>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</si>
  <si>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</si>
  <si>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</si>
  <si>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</si>
  <si>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</si>
  <si>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</si>
  <si>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</si>
  <si>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</si>
  <si>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</si>
  <si>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</si>
  <si>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</si>
  <si>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</si>
  <si>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</si>
  <si>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</si>
  <si>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</si>
  <si>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</si>
  <si>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</si>
  <si>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</si>
  <si>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</si>
  <si>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</si>
  <si>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</si>
  <si>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</si>
  <si>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</si>
  <si>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</si>
  <si>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</si>
  <si>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</si>
  <si>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</si>
  <si>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</si>
  <si>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</si>
  <si>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</si>
  <si>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</si>
  <si>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</si>
  <si>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</si>
  <si>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</si>
  <si>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</si>
  <si>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</si>
  <si>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</si>
  <si>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</si>
  <si>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</si>
  <si>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</si>
  <si>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</si>
  <si>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</si>
  <si>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</si>
  <si>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</si>
  <si>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</si>
  <si>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</si>
  <si>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</si>
  <si>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</si>
  <si>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</si>
  <si>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</si>
  <si>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</si>
  <si>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</si>
  <si>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</si>
  <si>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</si>
  <si>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</si>
  <si>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</si>
  <si>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</si>
  <si>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</si>
  <si>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</si>
  <si>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</si>
  <si>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</si>
  <si>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</si>
  <si>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</si>
  <si>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</si>
  <si>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</si>
  <si>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</si>
  <si>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</si>
  <si>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</si>
  <si>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</si>
  <si>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</si>
  <si>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</si>
  <si>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</si>
  <si>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</si>
  <si>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</si>
  <si>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</si>
  <si>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</si>
  <si>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</si>
  <si>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</si>
  <si>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</si>
  <si>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</si>
  <si>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</si>
  <si>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</si>
  <si>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</si>
  <si>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</si>
  <si>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</si>
  <si>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</si>
  <si>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</si>
  <si>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</si>
  <si>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</si>
  <si>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</si>
  <si>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</si>
  <si>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</si>
  <si>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</si>
  <si>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</si>
  <si>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</si>
  <si>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</si>
  <si>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</si>
  <si>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</si>
  <si>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</si>
  <si>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</si>
  <si>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</si>
  <si>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</si>
  <si>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</si>
  <si>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</si>
  <si>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</si>
  <si>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</si>
  <si>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</si>
  <si>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</si>
  <si>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</si>
  <si>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</si>
  <si>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</si>
  <si>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</si>
  <si>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</si>
  <si>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</si>
  <si>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</si>
  <si>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</si>
  <si>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</si>
  <si>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</si>
  <si>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</si>
  <si>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</si>
  <si>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</si>
  <si>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</si>
  <si>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</si>
  <si>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</si>
  <si>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</si>
  <si>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</si>
  <si>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</si>
  <si>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</si>
  <si>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</si>
  <si>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</si>
  <si>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</si>
  <si>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</si>
  <si>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</si>
  <si>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</si>
  <si>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</si>
  <si>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</si>
  <si>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</si>
  <si>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</si>
  <si>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</si>
  <si>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</si>
  <si>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</si>
  <si>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</si>
  <si>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</si>
  <si>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</si>
  <si>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</si>
  <si>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</si>
  <si>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</si>
  <si>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</si>
  <si>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</si>
  <si>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</si>
  <si>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</si>
  <si>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</si>
  <si>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</si>
  <si>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</si>
  <si>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</si>
  <si>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</si>
  <si>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</si>
  <si>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</si>
  <si>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</si>
  <si>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</si>
  <si>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</si>
  <si>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</si>
  <si>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</si>
  <si>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</si>
  <si>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</si>
  <si>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</si>
  <si>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</si>
  <si>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</si>
  <si>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</si>
  <si>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</si>
  <si>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</si>
  <si>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</si>
  <si>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</si>
  <si>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</si>
  <si>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</si>
  <si>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</si>
  <si>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</si>
  <si>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</si>
  <si>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</si>
  <si>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</si>
  <si>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</si>
  <si>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</si>
  <si>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</si>
  <si>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</si>
  <si>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</si>
  <si>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</si>
  <si>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</si>
  <si>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</si>
  <si>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</si>
  <si>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</si>
  <si>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</si>
  <si>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</si>
  <si>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</si>
  <si>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</si>
  <si>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</si>
  <si>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</si>
  <si>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</si>
  <si>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</si>
  <si>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</si>
  <si>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</si>
  <si>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</si>
  <si>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</si>
  <si>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</si>
  <si>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</si>
  <si>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</si>
  <si>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</si>
  <si>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</si>
  <si>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</si>
  <si>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</si>
  <si>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</si>
  <si>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</si>
  <si>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</si>
  <si>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</si>
  <si>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</si>
  <si>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</si>
  <si>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</si>
  <si>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</si>
  <si>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</si>
  <si>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</si>
  <si>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</si>
  <si>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</si>
  <si>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</si>
  <si>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</si>
  <si>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</si>
  <si>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</si>
  <si>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</si>
  <si>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</si>
  <si>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</si>
  <si>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</si>
  <si>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</si>
  <si>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</si>
  <si>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</si>
  <si>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</si>
  <si>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</si>
  <si>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</si>
  <si>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</si>
  <si>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</si>
  <si>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</si>
  <si>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</si>
  <si>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</si>
  <si>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</si>
  <si>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</si>
  <si>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</si>
  <si>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</si>
  <si>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</si>
  <si>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</si>
  <si>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</si>
  <si>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</si>
  <si>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</si>
  <si>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</si>
  <si>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</si>
  <si>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</si>
  <si>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</si>
  <si>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</si>
  <si>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</si>
  <si>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</si>
  <si>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</si>
  <si>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</si>
  <si>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</si>
  <si>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</si>
  <si>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</si>
  <si>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</si>
  <si>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</si>
  <si>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</si>
  <si>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</si>
  <si>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</si>
  <si>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</si>
  <si>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</si>
  <si>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</si>
  <si>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</si>
  <si>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</si>
  <si>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</si>
  <si>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</si>
  <si>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</si>
  <si>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</si>
  <si>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</si>
  <si>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</si>
  <si>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</si>
  <si>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</si>
  <si>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</si>
  <si>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</si>
  <si>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</si>
  <si>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</si>
  <si>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</si>
  <si>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</si>
  <si>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</si>
  <si>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</si>
  <si>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</si>
  <si>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</si>
  <si>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</si>
  <si>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</si>
  <si>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</si>
  <si>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</si>
  <si>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</si>
  <si>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</si>
  <si>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</si>
  <si>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</si>
  <si>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</si>
  <si>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</si>
  <si>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</si>
  <si>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</si>
  <si>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</si>
  <si>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</si>
  <si>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</si>
  <si>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</si>
  <si>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</si>
  <si>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</si>
  <si>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</si>
  <si>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</si>
  <si>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</si>
  <si>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</si>
  <si>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</si>
  <si>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</si>
  <si>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</si>
  <si>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</si>
  <si>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</si>
  <si>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</si>
  <si>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</si>
  <si>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</si>
  <si>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</si>
  <si>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</si>
  <si>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</si>
  <si>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</si>
  <si>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</si>
  <si>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</si>
  <si>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</si>
  <si>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</si>
  <si>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</si>
  <si>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</si>
  <si>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</si>
  <si>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</si>
  <si>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</si>
  <si>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</si>
  <si>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</si>
  <si>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</si>
  <si>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</si>
  <si>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</si>
  <si>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</si>
  <si>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</si>
  <si>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</si>
  <si>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</si>
  <si>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</si>
  <si>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</si>
  <si>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</si>
  <si>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</si>
  <si>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</si>
  <si>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</si>
  <si>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</si>
  <si>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</si>
  <si>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</si>
  <si>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</si>
  <si>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</si>
  <si>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</si>
  <si>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</si>
  <si>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</si>
  <si>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</si>
  <si>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</si>
  <si>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</si>
  <si>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</si>
  <si>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</si>
  <si>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</si>
  <si>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</si>
  <si>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</si>
  <si>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</si>
  <si>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</si>
  <si>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</si>
  <si>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</si>
  <si>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</si>
  <si>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</si>
  <si>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</si>
  <si>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</si>
  <si>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</si>
  <si>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</si>
  <si>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</si>
  <si>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</si>
  <si>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</si>
  <si>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</si>
  <si>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</si>
  <si>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</si>
  <si>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</si>
  <si>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</si>
  <si>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</si>
  <si>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</si>
  <si>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</si>
  <si>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</si>
  <si>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</si>
  <si>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</si>
  <si>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</si>
  <si>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</si>
  <si>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</si>
  <si>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</si>
  <si>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</si>
  <si>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</si>
  <si>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</si>
  <si>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</si>
  <si>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</si>
  <si>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</si>
  <si>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</si>
  <si>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</si>
  <si>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</si>
  <si>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</si>
  <si>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</si>
  <si>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</si>
  <si>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</si>
  <si>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</si>
  <si>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</si>
  <si>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</si>
  <si>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</si>
  <si>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</si>
  <si>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</si>
  <si>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</si>
  <si>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</si>
  <si>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</si>
  <si>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</si>
  <si>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</si>
  <si>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</si>
  <si>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</si>
  <si>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</si>
  <si>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</si>
  <si>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</si>
  <si>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</si>
  <si>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</si>
  <si>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</si>
  <si>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</si>
  <si>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</si>
  <si>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</si>
  <si>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</si>
  <si>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</si>
  <si>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</si>
  <si>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</si>
  <si>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</si>
  <si>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</si>
  <si>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</si>
  <si>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</si>
  <si>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</si>
  <si>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</si>
  <si>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</si>
  <si>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</si>
  <si>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</si>
  <si>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</si>
  <si>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</si>
  <si>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</si>
  <si>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</si>
  <si>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</si>
  <si>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</si>
  <si>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</si>
  <si>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</si>
  <si>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</si>
  <si>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</si>
  <si>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</si>
  <si>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</si>
  <si>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</si>
  <si>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</si>
  <si>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</si>
  <si>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</si>
  <si>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</si>
  <si>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</si>
  <si>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</si>
  <si>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</si>
  <si>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</si>
  <si>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</si>
  <si>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</si>
  <si>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</si>
  <si>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</si>
  <si>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</si>
  <si>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</si>
  <si>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</si>
  <si>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</si>
  <si>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</si>
  <si>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</si>
  <si>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</si>
  <si>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</si>
  <si>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</si>
  <si>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</si>
  <si>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</si>
  <si>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</si>
  <si>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</si>
  <si>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</si>
  <si>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</si>
  <si>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</si>
  <si>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</si>
  <si>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</si>
  <si>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</si>
  <si>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</si>
  <si>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</si>
  <si>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</si>
  <si>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</si>
  <si>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</si>
  <si>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</si>
  <si>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</si>
  <si>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</si>
  <si>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</si>
  <si>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</si>
  <si>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</si>
  <si>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</si>
  <si>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</si>
  <si>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</si>
  <si>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</si>
  <si>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</si>
  <si>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</si>
  <si>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</si>
  <si>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</si>
  <si>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</si>
  <si>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</si>
  <si>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</si>
  <si>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</si>
  <si>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</si>
  <si>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</si>
  <si>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</si>
  <si>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</si>
  <si>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</si>
  <si>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</si>
  <si>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</si>
  <si>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</si>
  <si>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</si>
  <si>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</si>
  <si>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</si>
  <si>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</si>
  <si>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</si>
  <si>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</si>
  <si>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</si>
  <si>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</si>
  <si>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</si>
  <si>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</si>
  <si>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</si>
  <si>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</si>
  <si>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</si>
  <si>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</si>
  <si>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</si>
  <si>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</si>
  <si>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</si>
  <si>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</si>
  <si>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</si>
  <si>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</si>
  <si>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</si>
  <si>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</si>
  <si>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</si>
  <si>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</si>
  <si>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</si>
  <si>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</si>
  <si>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</si>
  <si>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</si>
  <si>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</si>
  <si>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</si>
  <si>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</si>
  <si>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</si>
  <si>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</si>
  <si>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</si>
  <si>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</si>
  <si>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</si>
  <si>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</si>
  <si>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</si>
  <si>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</si>
  <si>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</si>
  <si>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</si>
  <si>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</si>
  <si>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</si>
  <si>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</si>
  <si>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</si>
  <si>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</si>
  <si>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</si>
  <si>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</si>
  <si>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</si>
  <si>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</si>
  <si>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</si>
  <si>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</si>
  <si>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</si>
  <si>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</si>
  <si>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</si>
  <si>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</si>
  <si>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</si>
  <si>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</si>
  <si>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</si>
  <si>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</si>
  <si>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</si>
  <si>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</si>
  <si>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</si>
  <si>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</si>
  <si>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</si>
  <si>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</si>
  <si>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</si>
  <si>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</si>
  <si>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</si>
  <si>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</si>
  <si>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</si>
  <si>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</si>
  <si>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</si>
  <si>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</si>
  <si>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</si>
  <si>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</si>
  <si>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</si>
  <si>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</si>
  <si>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</si>
  <si>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</si>
  <si>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</si>
  <si>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</si>
  <si>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</si>
  <si>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</si>
  <si>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</si>
  <si>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</si>
  <si>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</si>
  <si>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</si>
  <si>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</si>
  <si>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</si>
  <si>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</si>
  <si>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</si>
  <si>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</si>
  <si>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</si>
  <si>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</si>
  <si>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</si>
  <si>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</si>
  <si>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</si>
  <si>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</si>
  <si>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</si>
  <si>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</si>
  <si>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</si>
  <si>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</si>
  <si>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</si>
  <si>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</si>
  <si>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</si>
  <si>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</si>
  <si>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</si>
  <si>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</si>
  <si>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</si>
  <si>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</si>
  <si>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</si>
  <si>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</si>
  <si>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</si>
  <si>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</si>
  <si>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</si>
  <si>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</si>
  <si>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</si>
  <si>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</si>
  <si>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</si>
  <si>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</si>
  <si>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</si>
  <si>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</si>
  <si>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</si>
  <si>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</si>
  <si>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</si>
  <si>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</si>
  <si>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</si>
  <si>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</si>
  <si>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</si>
  <si>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</si>
  <si>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</si>
  <si>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</si>
  <si>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</si>
  <si>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</si>
  <si>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</si>
  <si>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</si>
  <si>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</si>
  <si>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</si>
  <si>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</si>
  <si>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</si>
  <si>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</si>
  <si>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</si>
  <si>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</si>
  <si>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</si>
  <si>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</si>
  <si>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</si>
  <si>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</si>
  <si>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</si>
  <si>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</si>
  <si>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</si>
  <si>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</si>
  <si>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</si>
  <si>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</si>
  <si>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</si>
  <si>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</si>
  <si>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</si>
  <si>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</si>
  <si>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</si>
  <si>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</si>
  <si>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</si>
  <si>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</si>
  <si>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</si>
  <si>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</si>
  <si>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</si>
  <si>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</si>
  <si>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</si>
  <si>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</si>
  <si>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</si>
  <si>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</si>
  <si>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</si>
  <si>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</si>
  <si>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</si>
  <si>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</si>
  <si>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</si>
  <si>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</si>
  <si>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</si>
  <si>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</si>
  <si>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</si>
  <si>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</si>
  <si>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</si>
  <si>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</si>
  <si>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</si>
  <si>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</si>
  <si>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</si>
  <si>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</si>
  <si>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</si>
  <si>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</si>
  <si>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</si>
  <si>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</si>
  <si>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</si>
  <si>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</si>
  <si>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</si>
  <si>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</si>
  <si>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</si>
  <si>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</si>
  <si>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</si>
  <si>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</si>
  <si>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</si>
  <si>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</si>
  <si>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</si>
  <si>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</si>
  <si>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</si>
  <si>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</si>
  <si>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</si>
  <si>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</si>
  <si>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</si>
  <si>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</si>
  <si>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</si>
  <si>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</si>
  <si>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</si>
  <si>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</si>
  <si>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</si>
  <si>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</si>
  <si>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</si>
  <si>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</si>
  <si>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</si>
  <si>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</si>
  <si>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</si>
  <si>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</si>
  <si>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</si>
  <si>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</si>
  <si>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</si>
  <si>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</si>
  <si>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</si>
  <si>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</si>
  <si>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</si>
  <si>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</si>
  <si>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</si>
  <si>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</si>
  <si>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</si>
  <si>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</si>
  <si>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</si>
  <si>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</si>
  <si>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</si>
  <si>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</si>
  <si>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</si>
  <si>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</si>
  <si>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</si>
  <si>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</si>
  <si>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</si>
  <si>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</si>
  <si>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</si>
  <si>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</si>
  <si>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</si>
  <si>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</si>
  <si>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</si>
  <si>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</si>
  <si>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</si>
  <si>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</si>
  <si>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</si>
  <si>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</si>
  <si>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</si>
  <si>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</si>
  <si>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</si>
  <si>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</si>
  <si>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</si>
  <si>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</si>
  <si>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</si>
  <si>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</si>
  <si>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</si>
  <si>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</si>
  <si>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</si>
  <si>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</si>
  <si>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</si>
  <si>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</si>
  <si>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</si>
  <si>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</si>
  <si>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</si>
  <si>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</si>
  <si>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</si>
  <si>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</si>
  <si>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</si>
  <si>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</si>
  <si>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</si>
  <si>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</si>
  <si>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</si>
  <si>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</si>
  <si>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</si>
  <si>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</si>
  <si>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</si>
  <si>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</si>
  <si>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</si>
  <si>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</si>
  <si>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</si>
  <si>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</si>
  <si>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</si>
  <si>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</si>
  <si>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</si>
  <si>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</si>
  <si>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</si>
  <si>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</si>
  <si>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</si>
  <si>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</si>
  <si>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</si>
  <si>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</si>
  <si>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</si>
  <si>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</si>
  <si>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</si>
  <si>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</si>
  <si>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</si>
  <si>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</si>
  <si>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</si>
  <si>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</si>
  <si>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</si>
  <si>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</si>
  <si>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</si>
  <si>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</si>
  <si>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</si>
  <si>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</si>
  <si>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</si>
  <si>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</si>
  <si>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</si>
  <si>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</si>
  <si>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</si>
  <si>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</si>
  <si>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</si>
  <si>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</si>
  <si>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</si>
  <si>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</si>
  <si>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</si>
  <si>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</si>
  <si>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</si>
  <si>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</si>
  <si>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</si>
  <si>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</si>
  <si>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</si>
  <si>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</si>
  <si>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</si>
  <si>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</si>
  <si>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</si>
  <si>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</si>
  <si>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</si>
  <si>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</si>
  <si>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</si>
  <si>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</si>
  <si>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</si>
  <si>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</si>
  <si>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</si>
  <si>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</si>
  <si>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</si>
  <si>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</si>
  <si>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</si>
  <si>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</si>
  <si>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</si>
  <si>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</si>
  <si>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</si>
  <si>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</si>
  <si>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</si>
  <si>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</si>
  <si>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</si>
  <si>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</si>
  <si>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</si>
  <si>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</si>
  <si>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</si>
  <si>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</si>
  <si>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</si>
  <si>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</si>
  <si>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</si>
  <si>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</si>
  <si>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</si>
  <si>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</si>
  <si>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</si>
  <si>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</si>
  <si>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</si>
  <si>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</si>
  <si>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</si>
  <si>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</si>
  <si>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</si>
  <si>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</si>
  <si>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</si>
  <si>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</si>
  <si>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</si>
  <si>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</si>
  <si>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</si>
  <si>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</si>
  <si>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</si>
  <si>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</si>
  <si>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</si>
  <si>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</si>
  <si>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</si>
  <si>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</si>
  <si>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</si>
  <si>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</si>
  <si>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</si>
  <si>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</si>
  <si>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</si>
  <si>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</si>
  <si>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</si>
  <si>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</si>
  <si>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</si>
  <si>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</si>
  <si>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</si>
  <si>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</si>
  <si>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</si>
  <si>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</si>
  <si>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</si>
  <si>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</si>
  <si>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</si>
  <si>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</si>
  <si>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</si>
  <si>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</si>
  <si>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</si>
  <si>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</si>
  <si>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</si>
  <si>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</si>
  <si>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</si>
  <si>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</si>
  <si>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</si>
  <si>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</si>
  <si>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</si>
  <si>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</si>
  <si>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</si>
  <si>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</si>
  <si>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</si>
  <si>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</si>
  <si>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</si>
  <si>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</si>
  <si>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</si>
  <si>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</si>
  <si>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</si>
  <si>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</si>
  <si>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</si>
  <si>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</si>
  <si>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</si>
  <si>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</si>
  <si>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</si>
  <si>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</si>
  <si>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</si>
  <si>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</si>
  <si>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</si>
  <si>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</si>
  <si>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</si>
  <si>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</si>
  <si>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</si>
  <si>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</si>
  <si>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</si>
  <si>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</si>
  <si>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</si>
  <si>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</si>
  <si>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</si>
  <si>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</si>
  <si>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</si>
  <si>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</si>
  <si>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</si>
  <si>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</si>
  <si>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</si>
  <si>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</si>
  <si>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</si>
  <si>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</si>
  <si>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</si>
  <si>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</si>
  <si>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</si>
  <si>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</si>
  <si>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</si>
  <si>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</si>
  <si>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</si>
  <si>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</si>
  <si>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</si>
  <si>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</si>
  <si>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</si>
  <si>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</si>
  <si>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</si>
  <si>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</si>
  <si>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</si>
  <si>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</si>
  <si>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</si>
  <si>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</si>
  <si>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</si>
  <si>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</si>
  <si>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</si>
  <si>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</si>
  <si>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</si>
  <si>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</si>
  <si>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</si>
  <si>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</si>
  <si>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</si>
  <si>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</si>
  <si>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</si>
  <si>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</si>
  <si>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</si>
  <si>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</si>
  <si>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</si>
  <si>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</si>
  <si>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</si>
  <si>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</si>
  <si>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</si>
  <si>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</si>
  <si>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</si>
  <si>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</si>
  <si>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</si>
  <si>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</si>
  <si>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</si>
  <si>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</si>
  <si>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</si>
  <si>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</si>
  <si>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</si>
  <si>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</si>
  <si>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</si>
  <si>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</si>
  <si>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</si>
  <si>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</si>
  <si>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</si>
  <si>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</si>
  <si>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</si>
  <si>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</si>
  <si>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</si>
  <si>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</si>
  <si>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</si>
  <si>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</si>
  <si>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</si>
  <si>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</si>
  <si>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</si>
  <si>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</si>
  <si>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</si>
  <si>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</si>
  <si>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</si>
  <si>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</si>
  <si>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</si>
  <si>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</si>
  <si>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</si>
  <si>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</si>
  <si>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</si>
  <si>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</si>
  <si>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</si>
  <si>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</si>
  <si>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</si>
  <si>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</si>
  <si>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</si>
  <si>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</si>
  <si>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</si>
  <si>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</si>
  <si>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</si>
  <si>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</si>
  <si>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</si>
  <si>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</si>
  <si>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</si>
  <si>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</si>
  <si>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</si>
  <si>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</si>
  <si>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</si>
  <si>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</si>
  <si>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</si>
  <si>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</si>
  <si>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</si>
  <si>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</si>
  <si>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</si>
  <si>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</si>
  <si>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</si>
  <si>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</si>
  <si>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</si>
  <si>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</si>
  <si>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</si>
  <si>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</si>
  <si>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</si>
  <si>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</si>
  <si>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</si>
  <si>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</si>
  <si>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</si>
  <si>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</si>
  <si>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</si>
  <si>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</si>
  <si>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</si>
  <si>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</si>
  <si>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</si>
  <si>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</si>
  <si>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</si>
  <si>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</si>
  <si>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</si>
  <si>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</si>
  <si>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</si>
  <si>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</si>
  <si>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</si>
  <si>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</si>
  <si>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</si>
  <si>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</si>
  <si>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</si>
  <si>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</si>
  <si>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</si>
  <si>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</si>
  <si>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</si>
  <si>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</si>
  <si>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</si>
  <si>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</si>
  <si>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</si>
  <si>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</si>
  <si>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</si>
  <si>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</si>
  <si>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</si>
  <si>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</si>
  <si>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</si>
  <si>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</si>
  <si>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</si>
  <si>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</si>
  <si>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</si>
  <si>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</si>
  <si>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</si>
  <si>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</si>
  <si>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</si>
  <si>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</si>
  <si>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</si>
  <si>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</si>
  <si>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</si>
  <si>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</si>
  <si>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</si>
  <si>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</si>
  <si>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</si>
  <si>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</si>
  <si>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</si>
  <si>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</si>
  <si>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</si>
  <si>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</si>
  <si>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</si>
  <si>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</si>
  <si>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</si>
  <si>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</si>
  <si>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</si>
  <si>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</si>
  <si>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</si>
  <si>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</si>
  <si>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</si>
  <si>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</si>
  <si>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</si>
  <si>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</si>
  <si>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</si>
  <si>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</si>
  <si>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</si>
  <si>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</si>
  <si>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</si>
  <si>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</si>
  <si>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</si>
  <si>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</si>
  <si>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</si>
  <si>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</si>
  <si>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</si>
  <si>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</si>
  <si>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</si>
  <si>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</si>
  <si>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</si>
  <si>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</si>
  <si>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</si>
  <si>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</si>
  <si>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</si>
  <si>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</si>
  <si>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</si>
  <si>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</si>
  <si>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</si>
  <si>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</si>
  <si>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</si>
  <si>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</si>
  <si>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</si>
  <si>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</si>
  <si>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</si>
  <si>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</si>
  <si>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</si>
  <si>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</si>
  <si>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</si>
  <si>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</si>
  <si>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</si>
  <si>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</si>
  <si>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</si>
  <si>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</si>
  <si>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</si>
  <si>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</si>
  <si>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</si>
  <si>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</si>
  <si>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</si>
  <si>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</si>
  <si>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</si>
  <si>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</si>
  <si>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</si>
  <si>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</si>
  <si>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</si>
  <si>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</si>
  <si>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</si>
  <si>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</si>
  <si>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</si>
  <si>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</si>
  <si>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</si>
  <si>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</si>
  <si>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</si>
  <si>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</si>
  <si>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</si>
  <si>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</si>
  <si>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</si>
  <si>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</si>
  <si>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</si>
  <si>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</si>
  <si>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</si>
  <si>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</si>
  <si>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</si>
  <si>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</si>
  <si>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</si>
  <si>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</si>
  <si>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</si>
  <si>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</si>
  <si>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</si>
  <si>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</si>
  <si>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</si>
  <si>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</si>
  <si>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</si>
  <si>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</si>
  <si>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</si>
  <si>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</si>
  <si>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</si>
  <si>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</si>
  <si>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</si>
  <si>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</si>
  <si>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</si>
  <si>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</si>
  <si>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</si>
  <si>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</si>
  <si>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</si>
  <si>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</si>
  <si>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</si>
  <si>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</si>
  <si>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</si>
  <si>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</si>
  <si>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</si>
  <si>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</si>
  <si>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</si>
  <si>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</si>
  <si>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</si>
  <si>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</si>
  <si>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</si>
  <si>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</si>
  <si>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</si>
  <si>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</si>
  <si>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</si>
  <si>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</si>
  <si>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</si>
  <si>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</si>
  <si>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</si>
  <si>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</si>
  <si>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</si>
  <si>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</si>
  <si>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</si>
  <si>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</si>
  <si>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</si>
  <si>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</si>
  <si>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</si>
  <si>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</si>
  <si>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</si>
  <si>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</si>
  <si>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</si>
  <si>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</si>
  <si>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</si>
  <si>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</si>
  <si>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</si>
  <si>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</si>
  <si>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</si>
  <si>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</si>
  <si>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</si>
  <si>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</si>
  <si>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</si>
  <si>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</si>
  <si>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</si>
  <si>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</si>
  <si>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</si>
  <si>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</si>
  <si>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</si>
  <si>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</si>
  <si>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</si>
  <si>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</si>
  <si>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</si>
  <si>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</si>
  <si>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</si>
  <si>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</si>
  <si>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</si>
  <si>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</si>
  <si>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</si>
  <si>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</si>
  <si>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</si>
  <si>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</si>
  <si>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</si>
  <si>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</si>
  <si>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</si>
  <si>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</si>
  <si>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</si>
  <si>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</si>
  <si>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</si>
  <si>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</si>
  <si>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</si>
  <si>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</si>
  <si>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</si>
  <si>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</si>
  <si>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</si>
  <si>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</si>
  <si>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</si>
  <si>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</si>
  <si>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</si>
  <si>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</si>
  <si>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</si>
  <si>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</si>
  <si>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</si>
  <si>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</si>
  <si>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</si>
  <si>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</si>
  <si>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</si>
  <si>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</si>
  <si>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</si>
  <si>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</si>
  <si>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</si>
  <si>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</si>
  <si>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</si>
  <si>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</si>
  <si>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</si>
  <si>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</si>
  <si>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</si>
  <si>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</si>
  <si>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</si>
  <si>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</si>
  <si>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</si>
  <si>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</si>
  <si>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</si>
  <si>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</si>
  <si>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</si>
  <si>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</si>
  <si>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</si>
  <si>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</si>
  <si>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</si>
  <si>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</si>
  <si>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</si>
  <si>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</si>
  <si>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</si>
  <si>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</si>
  <si>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</si>
  <si>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</si>
  <si>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</si>
  <si>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</si>
  <si>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</si>
  <si>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</si>
  <si>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</si>
  <si>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</si>
  <si>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</si>
  <si>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</si>
  <si>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</si>
  <si>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</si>
  <si>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</si>
  <si>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</si>
  <si>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</si>
  <si>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</si>
  <si>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</si>
  <si>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</si>
  <si>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</si>
  <si>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</si>
  <si>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</si>
  <si>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</si>
  <si>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</si>
  <si>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</si>
  <si>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</si>
  <si>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</si>
  <si>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</si>
  <si>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</si>
  <si>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</si>
  <si>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</si>
  <si>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</si>
  <si>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</si>
  <si>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</si>
  <si>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</si>
  <si>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</si>
  <si>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</si>
  <si>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</si>
  <si>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</si>
  <si>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</si>
  <si>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</si>
  <si>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</si>
  <si>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</si>
  <si>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</si>
  <si>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</si>
  <si>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</si>
  <si>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</si>
  <si>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</si>
  <si>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</si>
  <si>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</si>
  <si>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</si>
  <si>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</si>
  <si>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</si>
  <si>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</si>
  <si>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</si>
  <si>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</si>
  <si>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</si>
  <si>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</si>
  <si>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</si>
  <si>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</si>
  <si>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</si>
  <si>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</si>
  <si>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</si>
  <si>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</si>
  <si>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</si>
  <si>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</si>
  <si>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</si>
  <si>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</si>
  <si>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</si>
  <si>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</si>
  <si>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</si>
  <si>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</si>
  <si>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</si>
  <si>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</si>
  <si>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</si>
  <si>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</si>
  <si>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</si>
  <si>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</si>
  <si>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</si>
  <si>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</si>
  <si>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</si>
  <si>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</si>
  <si>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</si>
  <si>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</si>
  <si>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</si>
  <si>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</si>
  <si>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</si>
  <si>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</si>
  <si>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</si>
  <si>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</si>
  <si>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</si>
  <si>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</si>
  <si>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</si>
  <si>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</si>
  <si>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</si>
  <si>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</si>
  <si>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</si>
  <si>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</si>
  <si>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</si>
  <si>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</si>
  <si>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</si>
  <si>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</si>
  <si>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</si>
  <si>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</si>
  <si>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</si>
  <si>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</si>
  <si>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</si>
  <si>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</si>
  <si>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</si>
  <si>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</si>
  <si>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</si>
  <si>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</si>
  <si>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</si>
  <si>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</si>
  <si>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</si>
  <si>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</si>
  <si>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</si>
  <si>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</si>
  <si>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</si>
  <si>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</si>
  <si>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</si>
  <si>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</si>
  <si>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</si>
  <si>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</si>
  <si>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</si>
  <si>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</si>
  <si>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</si>
  <si>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</si>
  <si>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</si>
  <si>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</si>
  <si>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</si>
  <si>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</si>
  <si>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</si>
  <si>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</si>
  <si>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</si>
  <si>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</si>
  <si>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</si>
  <si>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</si>
  <si>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</si>
  <si>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</si>
  <si>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</si>
  <si>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</si>
  <si>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</si>
  <si>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</si>
  <si>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</si>
  <si>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</si>
  <si>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</si>
  <si>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</si>
  <si>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</si>
  <si>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</si>
  <si>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</si>
  <si>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</si>
  <si>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</si>
  <si>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</si>
  <si>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</si>
  <si>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</si>
  <si>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</si>
  <si>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</si>
  <si>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</si>
  <si>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</si>
  <si>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</si>
  <si>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</si>
  <si>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</si>
  <si>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</si>
  <si>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</si>
  <si>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</si>
  <si>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</si>
  <si>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</si>
  <si>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</si>
  <si>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</si>
  <si>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</si>
  <si>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</si>
  <si>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</si>
  <si>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</si>
  <si>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</si>
  <si>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</si>
  <si>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</si>
  <si>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</si>
  <si>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</si>
  <si>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</si>
  <si>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</si>
  <si>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</si>
  <si>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</si>
  <si>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</si>
  <si>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</si>
  <si>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</si>
  <si>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</si>
  <si>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</si>
  <si>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</si>
  <si>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</si>
  <si>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</si>
  <si>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</si>
  <si>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</si>
  <si>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</si>
  <si>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</si>
  <si>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</si>
  <si>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</si>
  <si>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</si>
  <si>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</si>
  <si>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</si>
  <si>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</si>
  <si>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</si>
  <si>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</si>
  <si>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</si>
  <si>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</si>
  <si>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</si>
  <si>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</si>
  <si>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</si>
  <si>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</si>
  <si>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</si>
  <si>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</si>
  <si>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</si>
  <si>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</si>
  <si>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</si>
  <si>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</si>
  <si>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</si>
  <si>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</si>
  <si>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</si>
  <si>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</si>
  <si>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</si>
  <si>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</si>
  <si>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</si>
  <si>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</si>
  <si>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</si>
  <si>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</si>
  <si>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</si>
  <si>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</si>
  <si>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</si>
  <si>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</si>
  <si>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</si>
  <si>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</si>
  <si>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</si>
  <si>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</si>
  <si>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</si>
  <si>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</si>
  <si>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</si>
  <si>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</si>
  <si>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</si>
  <si>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</si>
  <si>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</si>
  <si>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</si>
  <si>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</si>
  <si>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</si>
  <si>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</si>
  <si>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</si>
  <si>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</si>
  <si>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</si>
  <si>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</si>
  <si>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</si>
  <si>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</si>
  <si>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</si>
  <si>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</si>
  <si>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</si>
  <si>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</si>
  <si>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</si>
  <si>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</si>
  <si>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</si>
  <si>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</si>
  <si>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</si>
  <si>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</si>
  <si>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</si>
  <si>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</si>
  <si>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</si>
  <si>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</si>
  <si>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</si>
  <si>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</si>
  <si>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</si>
  <si>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</si>
  <si>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</si>
  <si>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</si>
  <si>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</si>
  <si>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</si>
  <si>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</si>
  <si>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</si>
  <si>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</si>
  <si>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</si>
  <si>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</si>
  <si>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</si>
  <si>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</si>
  <si>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</si>
  <si>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</si>
  <si>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</si>
  <si>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</si>
  <si>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</si>
  <si>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</si>
  <si>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</si>
  <si>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</si>
  <si>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</si>
  <si>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</si>
  <si>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</si>
  <si>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</si>
  <si>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</si>
  <si>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</si>
  <si>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</si>
  <si>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</si>
  <si>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</si>
  <si>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</si>
  <si>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</si>
  <si>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</si>
  <si>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</si>
  <si>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</si>
  <si>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</si>
  <si>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</si>
  <si>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</si>
  <si>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</si>
  <si>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</si>
  <si>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</si>
  <si>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</si>
  <si>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</si>
  <si>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</si>
  <si>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</si>
  <si>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</si>
  <si>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</si>
  <si>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</si>
  <si>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</si>
  <si>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</si>
  <si>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</si>
  <si>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</si>
  <si>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</si>
  <si>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</si>
  <si>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</si>
  <si>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</si>
  <si>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</si>
  <si>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</si>
  <si>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</si>
  <si>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</si>
  <si>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</si>
  <si>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</si>
  <si>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</si>
  <si>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</si>
  <si>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</si>
  <si>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</si>
  <si>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</si>
  <si>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</si>
  <si>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</si>
  <si>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</si>
  <si>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</si>
  <si>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</si>
  <si>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</si>
  <si>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</si>
  <si>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</si>
  <si>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</si>
  <si>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</si>
  <si>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</si>
  <si>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</si>
  <si>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</si>
  <si>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</si>
  <si>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</si>
  <si>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</si>
  <si>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</si>
  <si>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</si>
  <si>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</si>
  <si>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</si>
  <si>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</si>
  <si>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</si>
  <si>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</si>
  <si>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</si>
  <si>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</si>
  <si>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</si>
  <si>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</si>
  <si>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</si>
  <si>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</si>
  <si>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</si>
  <si>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</si>
  <si>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</si>
  <si>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</si>
  <si>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</si>
  <si>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</si>
  <si>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</si>
  <si>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</si>
  <si>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</si>
  <si>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</si>
  <si>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</si>
  <si>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</si>
  <si>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</si>
  <si>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</si>
  <si>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</si>
  <si>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</si>
  <si>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</si>
  <si>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</si>
  <si>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</si>
  <si>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</si>
  <si>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</si>
  <si>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</si>
  <si>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</si>
  <si>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</si>
  <si>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</si>
  <si>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</si>
  <si>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</si>
  <si>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</si>
  <si>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</si>
  <si>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</si>
  <si>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</si>
  <si>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</si>
  <si>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</si>
  <si>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</si>
  <si>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</si>
  <si>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</si>
  <si>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</si>
  <si>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</si>
  <si>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</si>
  <si>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</si>
  <si>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</si>
  <si>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</si>
  <si>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</si>
  <si>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</si>
  <si>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</si>
  <si>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</si>
  <si>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</si>
  <si>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</si>
  <si>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</si>
  <si>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</si>
  <si>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</si>
  <si>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</si>
  <si>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</si>
  <si>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</si>
  <si>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</si>
  <si>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</si>
  <si>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</si>
  <si>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</si>
  <si>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</si>
  <si>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</si>
  <si>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</si>
  <si>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</si>
  <si>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</si>
  <si>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</si>
  <si>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</si>
  <si>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</si>
  <si>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</si>
  <si>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</si>
  <si>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</si>
  <si>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</si>
  <si>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</si>
  <si>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</si>
  <si>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</si>
  <si>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</si>
  <si>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</si>
  <si>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</si>
  <si>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</si>
  <si>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</si>
  <si>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</si>
  <si>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</si>
  <si>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</si>
  <si>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</si>
  <si>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</si>
  <si>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</si>
  <si>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</si>
  <si>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</si>
  <si>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</si>
  <si>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</si>
  <si>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</si>
  <si>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</si>
  <si>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</si>
  <si>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</si>
  <si>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</si>
  <si>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</si>
  <si>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</si>
  <si>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</si>
  <si>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</si>
  <si>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</si>
  <si>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</si>
  <si>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</si>
  <si>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</si>
  <si>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</si>
  <si>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</si>
  <si>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</si>
  <si>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</si>
  <si>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</si>
  <si>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</si>
  <si>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</si>
  <si>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</si>
  <si>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</si>
  <si>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</si>
  <si>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</si>
  <si>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</si>
  <si>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</si>
  <si>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</si>
  <si>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</si>
  <si>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</si>
  <si>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</si>
  <si>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</si>
  <si>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</si>
  <si>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</si>
  <si>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</si>
  <si>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</si>
  <si>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</si>
  <si>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</si>
  <si>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</si>
  <si>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</si>
  <si>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</si>
  <si>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</si>
  <si>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</si>
  <si>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</si>
  <si>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</si>
  <si>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</si>
  <si>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</si>
  <si>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</si>
  <si>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</si>
  <si>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</si>
  <si>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</si>
  <si>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</si>
  <si>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</si>
  <si>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</si>
  <si>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</si>
  <si>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</si>
  <si>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</si>
  <si>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</si>
  <si>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</si>
  <si>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</si>
  <si>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</si>
  <si>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</si>
  <si>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</si>
  <si>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</si>
  <si>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</si>
  <si>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</si>
  <si>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</si>
  <si>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</si>
  <si>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</si>
  <si>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</si>
  <si>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</si>
  <si>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</si>
  <si>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</si>
  <si>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</si>
  <si>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</si>
  <si>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</si>
  <si>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</si>
  <si>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</si>
  <si>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</si>
  <si>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</si>
  <si>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</si>
  <si>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</si>
  <si>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</si>
  <si>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</si>
  <si>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</si>
  <si>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</si>
  <si>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</si>
  <si>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</si>
  <si>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</si>
  <si>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</si>
  <si>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</si>
  <si>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</si>
  <si>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</si>
  <si>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</si>
  <si>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</si>
  <si>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</si>
  <si>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</si>
  <si>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</si>
  <si>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</si>
  <si>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</si>
  <si>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</si>
  <si>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</si>
  <si>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</si>
  <si>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</si>
  <si>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</si>
  <si>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</si>
  <si>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</si>
  <si>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</si>
  <si>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</si>
  <si>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</si>
  <si>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</si>
  <si>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</si>
  <si>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</si>
  <si>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</si>
  <si>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</si>
  <si>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</si>
  <si>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</si>
  <si>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</si>
  <si>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</si>
  <si>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</si>
  <si>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</si>
  <si>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</si>
  <si>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</si>
  <si>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</si>
  <si>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</si>
  <si>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</si>
  <si>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</si>
  <si>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</si>
  <si>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</si>
  <si>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</si>
  <si>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</si>
  <si>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</si>
  <si>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</si>
  <si>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</si>
  <si>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</si>
  <si>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</si>
  <si>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</si>
  <si>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</si>
  <si>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</si>
  <si>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</si>
  <si>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</si>
  <si>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</si>
  <si>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</si>
  <si>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</si>
  <si>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</si>
  <si>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</si>
  <si>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</si>
  <si>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</si>
  <si>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</si>
  <si>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</si>
  <si>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</si>
  <si>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</si>
  <si>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</si>
  <si>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</si>
  <si>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</si>
  <si>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</si>
  <si>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</si>
  <si>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</si>
  <si>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</si>
  <si>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</si>
  <si>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</si>
  <si>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</si>
  <si>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</si>
  <si>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</si>
  <si>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</si>
  <si>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</si>
  <si>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</si>
  <si>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</si>
  <si>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</si>
  <si>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</si>
  <si>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</si>
  <si>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</si>
  <si>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</si>
  <si>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</si>
  <si>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</si>
  <si>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</si>
  <si>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</si>
  <si>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</si>
  <si>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</si>
  <si>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</si>
  <si>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</si>
  <si>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</si>
  <si>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</si>
  <si>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</si>
  <si>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</si>
  <si>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</si>
  <si>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</si>
  <si>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</si>
  <si>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</si>
  <si>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</si>
  <si>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</si>
  <si>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</si>
  <si>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</si>
  <si>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</si>
  <si>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</si>
  <si>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</si>
  <si>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</si>
  <si>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</si>
  <si>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</si>
  <si>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</si>
  <si>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</si>
  <si>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</si>
  <si>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</si>
  <si>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</si>
  <si>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</si>
  <si>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</si>
  <si>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</si>
  <si>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</si>
  <si>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</si>
  <si>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</si>
  <si>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</si>
  <si>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</si>
  <si>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</si>
  <si>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</si>
  <si>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</si>
  <si>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</si>
  <si>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</si>
  <si>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</si>
  <si>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</si>
  <si>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</si>
  <si>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</si>
  <si>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</si>
  <si>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</si>
  <si>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</si>
  <si>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</si>
  <si>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</si>
  <si>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</si>
  <si>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</si>
  <si>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</si>
  <si>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</si>
  <si>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</si>
  <si>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</si>
  <si>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</si>
  <si>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</si>
  <si>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</si>
  <si>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</si>
  <si>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</si>
  <si>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</si>
  <si>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</si>
  <si>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</si>
  <si>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</si>
  <si>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</si>
  <si>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</si>
  <si>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</si>
  <si>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</si>
  <si>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</si>
  <si>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</si>
  <si>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</si>
  <si>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</si>
  <si>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</si>
  <si>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</si>
  <si>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</si>
  <si>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</si>
  <si>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</si>
  <si>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</si>
  <si>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</si>
  <si>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</si>
  <si>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</si>
  <si>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</si>
  <si>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</si>
  <si>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</si>
  <si>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</si>
  <si>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</si>
  <si>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</si>
  <si>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</si>
  <si>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</si>
  <si>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</si>
  <si>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</si>
  <si>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</si>
  <si>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</si>
  <si>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</si>
  <si>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</si>
  <si>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</si>
  <si>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</si>
  <si>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</si>
  <si>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</si>
  <si>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</si>
  <si>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</si>
  <si>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</si>
  <si>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</si>
  <si>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</si>
  <si>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</si>
  <si>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</si>
  <si>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</si>
  <si>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</si>
  <si>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</si>
  <si>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</si>
  <si>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</si>
  <si>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</si>
  <si>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</si>
  <si>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</si>
  <si>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</si>
  <si>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</si>
  <si>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</si>
  <si>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</si>
  <si>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</si>
  <si>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</si>
  <si>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</si>
  <si>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</si>
  <si>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</si>
  <si>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</si>
  <si>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</si>
  <si>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</si>
  <si>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</si>
  <si>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</si>
  <si>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</si>
  <si>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</si>
  <si>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</si>
  <si>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</si>
  <si>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</si>
  <si>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</si>
  <si>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</si>
  <si>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</si>
  <si>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</si>
  <si>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</si>
  <si>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</si>
  <si>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</si>
  <si>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</si>
  <si>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</si>
  <si>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</si>
  <si>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</si>
  <si>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</si>
  <si>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</si>
  <si>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</si>
  <si>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</si>
  <si>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</si>
  <si>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</si>
  <si>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</si>
  <si>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</si>
  <si>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</si>
  <si>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</si>
  <si>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</si>
  <si>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</si>
  <si>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</si>
  <si>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</si>
  <si>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</si>
  <si>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</si>
  <si>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</si>
  <si>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</si>
  <si>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</si>
  <si>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</si>
  <si>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</si>
  <si>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</si>
  <si>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</si>
  <si>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</si>
  <si>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</si>
  <si>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</si>
  <si>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</si>
  <si>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</si>
  <si>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</si>
  <si>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</si>
  <si>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</si>
  <si>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</si>
  <si>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</si>
  <si>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</si>
  <si>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</si>
  <si>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</si>
  <si>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</si>
  <si>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</si>
  <si>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</si>
  <si>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</si>
  <si>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</si>
  <si>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</si>
  <si>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</si>
  <si>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</si>
  <si>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</si>
  <si>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</si>
  <si>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</si>
  <si>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</si>
  <si>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</si>
  <si>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</si>
  <si>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</si>
  <si>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</si>
  <si>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</si>
  <si>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</si>
  <si>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</si>
  <si>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</si>
  <si>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</si>
  <si>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</si>
  <si>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</si>
  <si>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</si>
  <si>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</si>
  <si>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</si>
  <si>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</si>
  <si>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</si>
  <si>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</si>
  <si>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</si>
  <si>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</si>
  <si>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</si>
  <si>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</si>
  <si>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</si>
  <si>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</si>
  <si>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</si>
  <si>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</si>
  <si>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</si>
  <si>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</si>
  <si>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</si>
  <si>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</si>
  <si>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</si>
  <si>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</si>
  <si>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</si>
  <si>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</si>
  <si>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</si>
  <si>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</si>
  <si>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</si>
  <si>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</si>
  <si>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</si>
  <si>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</si>
  <si>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</si>
  <si>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</si>
  <si>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</si>
  <si>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</si>
  <si>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</si>
  <si>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</si>
  <si>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</si>
  <si>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</si>
  <si>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</si>
  <si>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</si>
  <si>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</si>
  <si>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</si>
  <si>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</si>
  <si>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</si>
  <si>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</si>
  <si>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</si>
  <si>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</si>
  <si>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</si>
  <si>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</si>
  <si>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</si>
  <si>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</si>
  <si>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</si>
  <si>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</si>
  <si>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</si>
  <si>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</si>
  <si>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</si>
  <si>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</si>
  <si>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</si>
  <si>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</si>
  <si>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</si>
  <si>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</si>
  <si>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</si>
  <si>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</si>
  <si>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</si>
  <si>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</si>
  <si>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</si>
  <si>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</si>
  <si>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</si>
  <si>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</si>
  <si>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</si>
  <si>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</si>
  <si>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</si>
  <si>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</si>
  <si>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</si>
  <si>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</si>
  <si>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</si>
  <si>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</si>
  <si>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</si>
  <si>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</si>
  <si>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</si>
  <si>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</si>
  <si>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</si>
  <si>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</si>
  <si>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</si>
  <si>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</si>
  <si>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</si>
  <si>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</si>
  <si>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</si>
  <si>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</si>
  <si>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</si>
  <si>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</si>
  <si>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</si>
  <si>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</si>
  <si>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</si>
  <si>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</si>
  <si>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</si>
  <si>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</si>
  <si>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</si>
  <si>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</si>
  <si>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</si>
  <si>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</si>
  <si>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</si>
  <si>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</si>
  <si>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</si>
  <si>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</si>
  <si>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</si>
  <si>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</si>
  <si>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</si>
  <si>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</si>
  <si>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</si>
  <si>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</si>
  <si>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</si>
  <si>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</si>
  <si>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</si>
  <si>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</si>
  <si>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</si>
  <si>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</si>
  <si>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</si>
  <si>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</si>
  <si>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</si>
  <si>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</si>
  <si>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</si>
  <si>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</si>
  <si>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</si>
  <si>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</si>
  <si>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</si>
  <si>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</si>
  <si>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</si>
  <si>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</si>
  <si>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</si>
  <si>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</si>
  <si>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</si>
  <si>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</si>
  <si>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</si>
  <si>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</si>
  <si>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</si>
  <si>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</si>
  <si>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</si>
  <si>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</si>
  <si>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</si>
  <si>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</si>
  <si>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</si>
  <si>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</si>
  <si>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</si>
  <si>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</si>
  <si>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</si>
  <si>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</si>
  <si>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</si>
  <si>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</si>
  <si>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</si>
  <si>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</si>
  <si>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</si>
  <si>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</si>
  <si>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</si>
  <si>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</si>
  <si>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</si>
  <si>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</si>
  <si>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</si>
  <si>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</si>
  <si>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</si>
  <si>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</si>
  <si>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</si>
  <si>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</si>
  <si>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</si>
  <si>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</si>
  <si>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</si>
  <si>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</si>
  <si>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</si>
  <si>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</si>
  <si>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</si>
  <si>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</si>
  <si>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</si>
  <si>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</si>
  <si>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</si>
  <si>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</si>
  <si>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</si>
  <si>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</si>
  <si>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</si>
  <si>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</si>
  <si>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</si>
  <si>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</si>
  <si>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</si>
  <si>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</si>
  <si>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</si>
  <si>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</si>
  <si>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</si>
  <si>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</si>
  <si>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</si>
  <si>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</si>
  <si>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</si>
  <si>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</si>
  <si>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</si>
  <si>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</si>
  <si>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</si>
  <si>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</si>
  <si>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</si>
  <si>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</si>
  <si>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</si>
  <si>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</si>
  <si>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</si>
  <si>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</si>
  <si>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</si>
  <si>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</si>
  <si>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</si>
  <si>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</si>
  <si>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</si>
  <si>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</si>
  <si>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</si>
  <si>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</si>
  <si>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</si>
  <si>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</si>
  <si>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</si>
  <si>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</si>
  <si>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</si>
  <si>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</si>
  <si>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</si>
  <si>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</si>
  <si>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</si>
  <si>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</si>
  <si>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</si>
  <si>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</si>
  <si>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</si>
  <si>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</si>
  <si>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</si>
  <si>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</si>
  <si>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</si>
  <si>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</si>
  <si>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</si>
  <si>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</si>
  <si>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</si>
  <si>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</si>
  <si>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</si>
  <si>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</si>
  <si>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</si>
  <si>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</si>
  <si>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</si>
  <si>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</si>
  <si>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</si>
  <si>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</si>
  <si>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</si>
  <si>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</si>
  <si>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</si>
  <si>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</si>
  <si>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</si>
  <si>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</si>
  <si>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</si>
  <si>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</si>
  <si>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</si>
  <si>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</si>
  <si>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</si>
  <si>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</si>
  <si>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</si>
  <si>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</si>
  <si>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</si>
  <si>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</si>
  <si>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</si>
  <si>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</si>
  <si>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</si>
  <si>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</si>
  <si>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</si>
  <si>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</si>
  <si>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</si>
  <si>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</si>
  <si>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</si>
  <si>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</si>
  <si>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</si>
  <si>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</si>
  <si>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</si>
  <si>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</si>
  <si>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</si>
  <si>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</si>
  <si>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</si>
  <si>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</si>
  <si>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</si>
  <si>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</si>
  <si>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</si>
  <si>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</si>
  <si>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</si>
  <si>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</si>
  <si>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</si>
  <si>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</si>
  <si>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</si>
  <si>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</si>
  <si>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</si>
  <si>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</si>
  <si>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</si>
  <si>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</si>
  <si>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</si>
  <si>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</si>
  <si>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</si>
  <si>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</si>
  <si>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</si>
  <si>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</si>
  <si>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</si>
  <si>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</si>
  <si>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</si>
  <si>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</si>
  <si>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</si>
  <si>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</si>
  <si>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</si>
  <si>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</si>
  <si>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</si>
  <si>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</si>
  <si>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</si>
  <si>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</si>
  <si>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</si>
  <si>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</si>
  <si>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</si>
  <si>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</si>
  <si>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</si>
  <si>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</si>
  <si>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</si>
  <si>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</si>
  <si>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</si>
  <si>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</si>
  <si>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</si>
  <si>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</si>
  <si>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</si>
  <si>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</si>
  <si>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</si>
  <si>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</si>
  <si>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</si>
  <si>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</si>
  <si>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</si>
  <si>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</si>
  <si>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</si>
  <si>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</si>
  <si>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</si>
  <si>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</si>
  <si>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</si>
  <si>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</si>
  <si>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</si>
  <si>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</si>
  <si>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</si>
  <si>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</si>
  <si>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</si>
  <si>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</si>
  <si>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</si>
  <si>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</si>
  <si>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</si>
  <si>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</si>
  <si>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</si>
  <si>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</si>
  <si>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</si>
  <si>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</si>
  <si>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</si>
  <si>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</si>
  <si>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</si>
  <si>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</si>
  <si>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</si>
  <si>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</si>
  <si>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</si>
  <si>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</si>
  <si>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</si>
  <si>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</si>
  <si>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</si>
  <si>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</si>
  <si>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</si>
  <si>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</si>
  <si>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</si>
  <si>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</si>
  <si>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</si>
  <si>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</si>
  <si>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</si>
  <si>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</si>
  <si>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</si>
  <si>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</si>
  <si>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</si>
  <si>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</si>
  <si>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</si>
  <si>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</si>
  <si>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</si>
  <si>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</si>
  <si>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</si>
  <si>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</si>
  <si>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</si>
  <si>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</si>
  <si>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</si>
  <si>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</si>
  <si>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</si>
  <si>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</si>
  <si>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</si>
  <si>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</si>
  <si>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</si>
  <si>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</si>
  <si>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</si>
  <si>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</si>
  <si>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</si>
  <si>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</si>
  <si>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</si>
  <si>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</si>
  <si>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</si>
  <si>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</si>
  <si>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</si>
  <si>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</si>
  <si>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</si>
  <si>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</si>
  <si>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</si>
  <si>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</si>
  <si>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</si>
  <si>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</si>
  <si>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</si>
  <si>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</si>
  <si>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</si>
  <si>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</si>
  <si>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</si>
  <si>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</si>
  <si>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</si>
  <si>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</si>
  <si>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</si>
  <si>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</si>
  <si>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</si>
  <si>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</si>
  <si>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</si>
  <si>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</si>
  <si>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</si>
  <si>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</si>
  <si>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</si>
  <si>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</si>
  <si>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</si>
  <si>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</si>
  <si>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</si>
  <si>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</si>
  <si>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</si>
  <si>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</si>
  <si>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</si>
  <si>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</si>
  <si>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</si>
  <si>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</si>
  <si>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</si>
  <si>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</si>
  <si>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</si>
  <si>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</si>
  <si>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</si>
  <si>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</si>
  <si>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</si>
  <si>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</si>
  <si>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</si>
  <si>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</si>
  <si>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</si>
  <si>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</si>
  <si>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</si>
  <si>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</si>
  <si>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</si>
  <si>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</si>
  <si>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</si>
  <si>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</si>
  <si>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</si>
  <si>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</si>
  <si>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</si>
  <si>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</si>
  <si>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</si>
  <si>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</si>
  <si>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</si>
  <si>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</si>
  <si>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</si>
  <si>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</si>
  <si>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</si>
  <si>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</si>
  <si>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</si>
  <si>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</si>
  <si>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</si>
  <si>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</si>
  <si>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</si>
  <si>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</si>
  <si>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</si>
  <si>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</si>
  <si>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</si>
  <si>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</si>
  <si>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</si>
  <si>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</si>
  <si>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</si>
  <si>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</si>
  <si>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</si>
  <si>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</si>
  <si>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</si>
  <si>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</si>
  <si>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</si>
  <si>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</si>
  <si>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</si>
  <si>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</si>
  <si>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</si>
  <si>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</si>
  <si>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</si>
  <si>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</si>
  <si>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</si>
  <si>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</si>
  <si>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</si>
  <si>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</si>
  <si>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</si>
  <si>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</si>
  <si>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</si>
  <si>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</si>
  <si>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</si>
  <si>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</si>
  <si>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</si>
  <si>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</si>
  <si>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</si>
  <si>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</si>
  <si>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</si>
  <si>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</si>
  <si>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</si>
  <si>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</si>
  <si>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</si>
  <si>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</si>
  <si>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</si>
  <si>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</si>
  <si>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</si>
  <si>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</si>
  <si>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</si>
  <si>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</si>
  <si>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</si>
  <si>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</si>
  <si>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</si>
  <si>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</si>
  <si>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</si>
  <si>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</si>
  <si>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</si>
  <si>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</si>
  <si>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</si>
  <si>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</si>
  <si>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</si>
  <si>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</si>
  <si>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</si>
  <si>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</si>
  <si>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</si>
  <si>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</si>
  <si>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</si>
  <si>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</si>
  <si>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</si>
  <si>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</si>
  <si>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</si>
  <si>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</si>
  <si>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</si>
  <si>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</si>
  <si>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</si>
  <si>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</si>
  <si>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</si>
  <si>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</si>
  <si>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</si>
  <si>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</si>
  <si>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</si>
  <si>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</si>
  <si>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</si>
  <si>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</si>
  <si>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</si>
  <si>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</si>
  <si>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</si>
  <si>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</si>
  <si>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</si>
  <si>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</si>
  <si>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</si>
  <si>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</si>
  <si>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</si>
  <si>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</si>
  <si>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</si>
  <si>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</si>
  <si>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</si>
  <si>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</si>
  <si>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</si>
  <si>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</si>
  <si>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</si>
  <si>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</si>
  <si>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</si>
  <si>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</si>
  <si>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</si>
  <si>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</si>
  <si>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</si>
  <si>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</si>
  <si>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</si>
  <si>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</si>
  <si>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</si>
  <si>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</si>
  <si>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</si>
  <si>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</si>
  <si>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</si>
  <si>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</si>
  <si>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</si>
  <si>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</si>
  <si>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</si>
  <si>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</si>
  <si>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</si>
  <si>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</si>
  <si>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</si>
  <si>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</si>
  <si>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</si>
  <si>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</si>
  <si>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</si>
  <si>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</si>
  <si>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</si>
  <si>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</si>
  <si>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</si>
  <si>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</si>
  <si>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</si>
  <si>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</si>
  <si>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</si>
  <si>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</si>
  <si>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</si>
  <si>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</si>
  <si>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</si>
  <si>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</si>
  <si>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</si>
  <si>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</si>
  <si>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</si>
  <si>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</si>
  <si>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</si>
  <si>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</si>
  <si>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</si>
  <si>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</si>
  <si>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</si>
  <si>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</si>
  <si>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</si>
  <si>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</si>
  <si>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</si>
  <si>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</si>
  <si>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</si>
  <si>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</si>
  <si>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</si>
  <si>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</si>
  <si>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</si>
  <si>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</si>
  <si>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</si>
  <si>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</si>
  <si>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</si>
  <si>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</si>
  <si>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</si>
  <si>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</si>
  <si>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</si>
  <si>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</si>
  <si>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</si>
  <si>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</si>
  <si>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</si>
  <si>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</si>
  <si>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</si>
  <si>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</si>
  <si>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</si>
  <si>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</si>
  <si>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</si>
  <si>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</si>
  <si>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</si>
  <si>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</si>
  <si>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</si>
  <si>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</si>
  <si>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</si>
  <si>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</si>
  <si>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</si>
  <si>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</si>
  <si>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</si>
  <si>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</si>
  <si>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</si>
  <si>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</si>
  <si>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</si>
  <si>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</si>
  <si>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</si>
  <si>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</si>
  <si>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</si>
  <si>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</si>
  <si>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</si>
  <si>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</si>
  <si>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</si>
  <si>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</si>
  <si>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</si>
  <si>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</si>
  <si>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</si>
  <si>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</si>
  <si>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</si>
  <si>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</si>
  <si>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</si>
  <si>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</si>
  <si>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</si>
  <si>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</si>
  <si>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</si>
  <si>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</si>
  <si>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</si>
  <si>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</si>
  <si>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</si>
  <si>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</si>
  <si>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</si>
  <si>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</si>
  <si>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</si>
  <si>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</si>
  <si>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</si>
  <si>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</si>
  <si>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</si>
  <si>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</si>
  <si>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</si>
  <si>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</si>
  <si>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</si>
  <si>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</si>
  <si>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</si>
  <si>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</si>
  <si>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</si>
  <si>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</si>
  <si>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</si>
  <si>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</si>
  <si>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</si>
  <si>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</si>
  <si>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</si>
  <si>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</si>
  <si>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</si>
  <si>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</si>
  <si>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</si>
  <si>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</si>
  <si>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</si>
  <si>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</si>
  <si>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</si>
  <si>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</si>
  <si>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</si>
  <si>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</si>
  <si>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</si>
  <si>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</si>
  <si>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</si>
  <si>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</si>
  <si>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</si>
  <si>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</si>
  <si>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</si>
  <si>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</si>
  <si>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</si>
  <si>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</si>
  <si>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</si>
  <si>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</si>
  <si>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</si>
  <si>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</si>
  <si>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</si>
  <si>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</si>
  <si>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</si>
  <si>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</si>
  <si>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</si>
  <si>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</si>
  <si>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</si>
  <si>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</si>
  <si>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</si>
  <si>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</si>
  <si>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</si>
  <si>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</si>
  <si>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</si>
  <si>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</si>
  <si>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</si>
  <si>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</si>
  <si>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</si>
  <si>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</si>
  <si>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</si>
  <si>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</si>
  <si>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</si>
  <si>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</si>
  <si>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</si>
  <si>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</si>
  <si>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</si>
  <si>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</si>
  <si>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</si>
  <si>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</si>
  <si>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</si>
  <si>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</si>
  <si>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</si>
  <si>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</si>
  <si>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</si>
  <si>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</si>
  <si>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</si>
  <si>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</si>
  <si>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</si>
  <si>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</si>
  <si>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</si>
  <si>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</si>
  <si>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</si>
  <si>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</si>
  <si>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</si>
  <si>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</si>
  <si>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</si>
  <si>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</si>
  <si>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</si>
  <si>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</si>
  <si>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</si>
  <si>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</si>
  <si>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</si>
  <si>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</si>
  <si>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</si>
  <si>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</si>
  <si>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</si>
  <si>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</si>
  <si>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</si>
  <si>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</si>
  <si>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</si>
  <si>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</si>
  <si>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</si>
  <si>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</si>
  <si>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</si>
  <si>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</si>
  <si>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</si>
  <si>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</si>
  <si>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</si>
  <si>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</si>
  <si>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</si>
  <si>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</si>
  <si>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</si>
  <si>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</si>
  <si>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</si>
  <si>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</si>
  <si>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</si>
  <si>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</si>
  <si>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</si>
  <si>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</si>
  <si>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</si>
  <si>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</si>
  <si>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</si>
  <si>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</si>
  <si>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</si>
  <si>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</si>
  <si>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</si>
  <si>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</si>
  <si>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</si>
  <si>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</si>
  <si>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</si>
  <si>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</si>
  <si>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</si>
  <si>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</si>
  <si>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</si>
  <si>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</si>
  <si>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</si>
  <si>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</si>
  <si>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</si>
  <si>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</si>
  <si>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</si>
  <si>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</si>
  <si>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</si>
  <si>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</si>
  <si>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</si>
  <si>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</si>
  <si>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</si>
  <si>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</si>
  <si>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</si>
  <si>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</si>
  <si>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</si>
  <si>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</si>
  <si>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</si>
  <si>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</si>
  <si>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</si>
  <si>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</si>
  <si>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</si>
  <si>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</si>
  <si>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</si>
  <si>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</si>
  <si>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</si>
  <si>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</si>
  <si>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</si>
  <si>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</si>
  <si>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</si>
  <si>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</si>
  <si>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</si>
  <si>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</si>
  <si>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</si>
  <si>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</si>
  <si>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</si>
  <si>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</si>
  <si>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</si>
  <si>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</si>
  <si>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</si>
  <si>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</si>
  <si>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</si>
  <si>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</si>
  <si>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</si>
  <si>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</si>
  <si>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</si>
  <si>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</si>
  <si>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</si>
  <si>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</si>
  <si>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</si>
  <si>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</si>
  <si>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</si>
  <si>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</si>
  <si>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</si>
  <si>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</si>
  <si>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</si>
  <si>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</si>
  <si>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</si>
  <si>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</si>
  <si>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</si>
  <si>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</si>
  <si>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</si>
  <si>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</si>
  <si>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</si>
  <si>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</si>
  <si>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</si>
  <si>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</si>
  <si>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</si>
  <si>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</si>
  <si>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</si>
  <si>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</si>
  <si>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</si>
  <si>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</si>
  <si>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</si>
  <si>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</si>
  <si>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</si>
  <si>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</si>
  <si>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</si>
  <si>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</si>
  <si>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</si>
  <si>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</si>
  <si>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</si>
  <si>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</si>
  <si>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</si>
  <si>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</si>
  <si>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</si>
  <si>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</si>
  <si>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</si>
  <si>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</si>
  <si>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</si>
  <si>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</si>
  <si>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</si>
  <si>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</si>
  <si>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</si>
  <si>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</si>
  <si>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</si>
  <si>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</si>
  <si>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</si>
  <si>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</si>
  <si>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</si>
  <si>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</si>
  <si>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</si>
  <si>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</si>
  <si>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</si>
  <si>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</si>
  <si>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</si>
  <si>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</si>
  <si>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</si>
  <si>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</si>
  <si>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</si>
  <si>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</si>
  <si>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</si>
  <si>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</si>
  <si>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</si>
  <si>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</si>
  <si>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</si>
  <si>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</si>
  <si>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</si>
  <si>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</si>
  <si>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</si>
  <si>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</si>
  <si>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</si>
  <si>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</si>
  <si>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</si>
  <si>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</si>
  <si>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</si>
  <si>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</si>
  <si>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</si>
  <si>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</si>
  <si>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</si>
  <si>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</si>
  <si>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</si>
  <si>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</si>
  <si>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</si>
  <si>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</si>
  <si>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</si>
  <si>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</si>
  <si>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</si>
  <si>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</si>
  <si>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</si>
  <si>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</si>
  <si>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</si>
  <si>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</si>
  <si>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</si>
  <si>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</si>
  <si>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</si>
  <si>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</si>
  <si>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</si>
  <si>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</si>
  <si>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</si>
  <si>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</si>
  <si>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</si>
  <si>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</si>
  <si>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</si>
  <si>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</si>
  <si>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</si>
  <si>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</si>
  <si>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</si>
  <si>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</si>
  <si>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</si>
  <si>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</si>
  <si>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</si>
  <si>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</si>
  <si>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</si>
  <si>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</si>
  <si>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</si>
  <si>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</si>
  <si>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</si>
  <si>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</si>
  <si>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</si>
  <si>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</si>
  <si>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</si>
  <si>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</si>
  <si>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</si>
  <si>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</si>
  <si>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</si>
  <si>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</si>
  <si>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</si>
  <si>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</si>
  <si>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</si>
  <si>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</si>
  <si>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</si>
  <si>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</si>
  <si>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</si>
  <si>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</si>
  <si>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</si>
  <si>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</si>
  <si>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</si>
  <si>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</si>
  <si>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</si>
  <si>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</si>
  <si>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</si>
  <si>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</si>
  <si>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</si>
  <si>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</si>
  <si>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</si>
  <si>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</si>
  <si>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</si>
  <si>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</si>
  <si>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</si>
  <si>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</si>
  <si>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</si>
  <si>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</si>
  <si>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</si>
  <si>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</si>
  <si>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</si>
  <si>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</si>
  <si>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</si>
  <si>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</si>
  <si>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</si>
  <si>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</si>
  <si>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</si>
  <si>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</si>
  <si>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</si>
  <si>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</si>
  <si>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</si>
  <si>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</si>
  <si>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</si>
  <si>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</si>
  <si>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</si>
  <si>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</si>
  <si>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</si>
  <si>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</si>
  <si>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</si>
  <si>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</si>
  <si>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</si>
  <si>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</si>
  <si>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</si>
  <si>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</si>
  <si>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</si>
  <si>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</si>
  <si>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</si>
  <si>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</si>
  <si>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</si>
  <si>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</si>
  <si>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</si>
  <si>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</si>
  <si>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</si>
  <si>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</si>
  <si>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</si>
  <si>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</si>
  <si>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</si>
  <si>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</si>
  <si>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</si>
  <si>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</si>
  <si>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</si>
  <si>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</si>
  <si>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</si>
  <si>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</si>
  <si>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</si>
  <si>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</si>
  <si>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</si>
  <si>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</si>
  <si>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</si>
  <si>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</si>
  <si>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</si>
  <si>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</si>
  <si>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</si>
  <si>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</si>
  <si>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</si>
  <si>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</si>
  <si>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</si>
  <si>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</si>
  <si>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</si>
  <si>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</si>
  <si>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</si>
  <si>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</si>
  <si>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</si>
  <si>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</si>
  <si>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</si>
  <si>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</si>
  <si>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</si>
  <si>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</si>
  <si>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</si>
  <si>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</si>
  <si>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</si>
  <si>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</si>
  <si>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</si>
  <si>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</si>
  <si>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</si>
  <si>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</si>
  <si>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</si>
  <si>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</si>
  <si>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</si>
  <si>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</si>
  <si>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</si>
  <si>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</si>
  <si>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</si>
  <si>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</si>
  <si>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</si>
  <si>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</si>
  <si>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</si>
  <si>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</si>
  <si>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</si>
  <si>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</si>
  <si>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</si>
  <si>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</si>
  <si>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</si>
  <si>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</si>
  <si>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</si>
  <si>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</si>
  <si>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</si>
  <si>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</si>
  <si>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</si>
  <si>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</si>
  <si>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</si>
  <si>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</si>
  <si>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</si>
  <si>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</si>
  <si>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</si>
  <si>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</si>
  <si>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</si>
  <si>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</si>
  <si>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</si>
  <si>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</si>
  <si>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</si>
  <si>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</si>
  <si>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</si>
  <si>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</si>
  <si>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</si>
  <si>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</si>
  <si>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</si>
  <si>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</si>
  <si>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</si>
  <si>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</si>
  <si>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</si>
  <si>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</si>
  <si>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</si>
  <si>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</si>
  <si>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</si>
  <si>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</si>
  <si>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</si>
  <si>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</si>
  <si>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</si>
  <si>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</si>
  <si>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</si>
  <si>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</si>
  <si>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</si>
  <si>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</si>
  <si>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</si>
  <si>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</si>
  <si>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</si>
  <si>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</si>
  <si>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</si>
  <si>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</si>
  <si>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</si>
  <si>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</si>
  <si>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</si>
  <si>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</si>
  <si>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</si>
  <si>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</si>
  <si>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</si>
  <si>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</si>
  <si>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</si>
  <si>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</si>
  <si>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</si>
  <si>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</si>
  <si>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</si>
  <si>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</si>
  <si>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</si>
  <si>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</si>
  <si>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</si>
  <si>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</si>
  <si>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</si>
  <si>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</si>
  <si>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</si>
  <si>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</si>
  <si>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</si>
  <si>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</si>
  <si>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</si>
  <si>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</si>
  <si>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</si>
  <si>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</si>
  <si>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</si>
  <si>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</si>
  <si>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</si>
  <si>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</si>
  <si>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</si>
  <si>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</si>
  <si>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</si>
  <si>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</si>
  <si>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</si>
  <si>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</si>
  <si>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</si>
  <si>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</si>
  <si>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</si>
  <si>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</si>
  <si>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</si>
  <si>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</si>
  <si>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</si>
  <si>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</si>
  <si>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</si>
  <si>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</si>
  <si>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</si>
  <si>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</si>
  <si>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</si>
  <si>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</si>
  <si>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</si>
  <si>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</si>
  <si>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</si>
  <si>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</si>
  <si>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</si>
  <si>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</si>
  <si>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</si>
  <si>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</si>
  <si>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</si>
  <si>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</si>
  <si>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</si>
  <si>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</si>
  <si>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</si>
  <si>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</si>
  <si>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</si>
  <si>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</si>
  <si>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</si>
  <si>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</si>
  <si>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</si>
  <si>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</si>
  <si>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</si>
  <si>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</si>
  <si>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</si>
  <si>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</si>
  <si>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</si>
  <si>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</si>
  <si>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</si>
  <si>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</si>
  <si>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</si>
  <si>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</si>
  <si>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</si>
  <si>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</si>
  <si>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</si>
  <si>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</si>
  <si>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</si>
  <si>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</si>
  <si>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</si>
  <si>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</si>
  <si>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</si>
  <si>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</si>
  <si>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</si>
  <si>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</si>
  <si>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</si>
  <si>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</si>
  <si>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</si>
  <si>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</si>
  <si>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</si>
  <si>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</si>
  <si>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</si>
  <si>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</si>
  <si>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</si>
  <si>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</si>
  <si>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</si>
  <si>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</si>
  <si>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</si>
  <si>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</si>
  <si>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</si>
  <si>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</si>
  <si>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</si>
  <si>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</si>
  <si>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</si>
  <si>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</si>
  <si>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</si>
  <si>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</si>
  <si>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</si>
  <si>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</si>
  <si>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</si>
  <si>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</si>
  <si>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</si>
  <si>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</si>
  <si>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</si>
  <si>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</si>
  <si>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</si>
  <si>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</si>
  <si>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</si>
  <si>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</si>
  <si>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</si>
  <si>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</si>
  <si>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</si>
  <si>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</si>
  <si>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</si>
  <si>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</si>
  <si>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</si>
  <si>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</si>
  <si>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</si>
  <si>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</si>
  <si>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</si>
  <si>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</si>
  <si>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</si>
  <si>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</si>
  <si>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</si>
  <si>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</si>
  <si>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</si>
  <si>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</si>
  <si>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</si>
  <si>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</si>
  <si>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</si>
  <si>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</si>
  <si>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</si>
  <si>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</si>
  <si>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</si>
  <si>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</si>
  <si>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</si>
  <si>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</si>
  <si>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</si>
  <si>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</si>
  <si>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</si>
  <si>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</si>
  <si>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</si>
  <si>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</si>
  <si>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</si>
  <si>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</si>
  <si>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</si>
  <si>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</si>
  <si>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</si>
  <si>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</si>
  <si>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</si>
  <si>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</si>
  <si>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</si>
  <si>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</si>
  <si>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</si>
  <si>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</si>
  <si>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</si>
  <si>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</si>
  <si>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</si>
  <si>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</si>
  <si>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</si>
  <si>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</si>
  <si>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</si>
  <si>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</si>
  <si>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</si>
  <si>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</si>
  <si>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</si>
  <si>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</si>
  <si>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</si>
  <si>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</si>
  <si>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</si>
  <si>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</si>
  <si>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</si>
  <si>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</si>
  <si>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</si>
  <si>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</si>
  <si>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</si>
  <si>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</si>
  <si>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</si>
  <si>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</si>
  <si>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</si>
  <si>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</si>
  <si>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</si>
  <si>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</si>
  <si>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</si>
  <si>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</si>
  <si>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</si>
  <si>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</si>
  <si>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</si>
  <si>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</si>
  <si>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</si>
  <si>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</si>
  <si>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</si>
  <si>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</si>
  <si>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</si>
  <si>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</si>
  <si>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</si>
  <si>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</si>
  <si>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</si>
  <si>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</si>
  <si>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</si>
  <si>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</si>
  <si>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</si>
  <si>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</si>
  <si>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</si>
  <si>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</si>
  <si>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</si>
  <si>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</si>
  <si>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</si>
  <si>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</si>
  <si>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</si>
  <si>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</si>
  <si>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</si>
  <si>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</si>
  <si>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</si>
  <si>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</si>
  <si>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</si>
  <si>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</si>
  <si>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</si>
  <si>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</si>
  <si>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</si>
  <si>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</si>
  <si>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</si>
  <si>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</si>
  <si>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</si>
  <si>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</si>
  <si>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</si>
  <si>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</si>
  <si>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</si>
  <si>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</si>
  <si>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</si>
  <si>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</si>
  <si>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</si>
  <si>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</si>
  <si>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</si>
  <si>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</si>
  <si>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</si>
  <si>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</si>
  <si>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</si>
  <si>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</si>
  <si>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</si>
  <si>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</si>
  <si>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</si>
  <si>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</si>
  <si>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</si>
  <si>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</si>
  <si>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</si>
  <si>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</si>
  <si>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</si>
  <si>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</si>
  <si>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</si>
  <si>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</si>
  <si>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</si>
  <si>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</si>
  <si>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</si>
  <si>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</si>
  <si>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</si>
  <si>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</si>
  <si>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</si>
  <si>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</si>
  <si>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</si>
  <si>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</si>
  <si>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</si>
  <si>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</si>
  <si>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</si>
  <si>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</si>
  <si>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</si>
  <si>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</si>
  <si>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</si>
  <si>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</si>
  <si>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</si>
  <si>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</si>
  <si>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</si>
  <si>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</si>
  <si>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</si>
  <si>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</si>
  <si>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</si>
  <si>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</si>
  <si>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</si>
  <si>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</si>
  <si>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</si>
  <si>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</si>
  <si>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</si>
  <si>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</si>
  <si>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</si>
  <si>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</si>
  <si>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</si>
  <si>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</si>
  <si>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</si>
  <si>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</si>
  <si>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</si>
  <si>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</si>
  <si>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</si>
  <si>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</si>
  <si>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</si>
  <si>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</si>
  <si>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</si>
  <si>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</si>
  <si>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</si>
  <si>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</si>
  <si>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</si>
  <si>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</si>
  <si>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</si>
  <si>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</si>
  <si>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</si>
  <si>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</si>
  <si>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</si>
  <si>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</si>
  <si>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</si>
  <si>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</si>
  <si>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</si>
  <si>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</si>
  <si>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</si>
  <si>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</si>
  <si>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</si>
  <si>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</si>
  <si>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</si>
  <si>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</si>
  <si>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</si>
  <si>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</si>
  <si>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</si>
  <si>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</si>
  <si>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</si>
  <si>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</si>
  <si>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</si>
  <si>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</si>
  <si>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</si>
  <si>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</si>
  <si>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</si>
  <si>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</si>
  <si>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</si>
  <si>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</si>
  <si>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</si>
  <si>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</si>
  <si>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</si>
  <si>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</si>
  <si>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</si>
  <si>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</si>
  <si>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</si>
  <si>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</si>
  <si>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</si>
  <si>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</si>
  <si>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</si>
  <si>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</si>
  <si>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</si>
  <si>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</si>
  <si>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</si>
  <si>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</si>
  <si>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</si>
  <si>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</si>
  <si>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</si>
  <si>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</si>
  <si>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</si>
  <si>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</si>
  <si>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</si>
  <si>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</si>
  <si>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</si>
  <si>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</si>
  <si>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</si>
  <si>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</si>
  <si>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</si>
  <si>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</si>
  <si>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</si>
  <si>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</si>
  <si>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</si>
  <si>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</si>
  <si>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</si>
  <si>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</si>
  <si>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</si>
  <si>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</si>
  <si>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</si>
  <si>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</si>
  <si>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</si>
  <si>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</si>
  <si>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</si>
  <si>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</si>
  <si>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</si>
  <si>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</si>
  <si>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</si>
  <si>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</si>
  <si>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</si>
  <si>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</si>
  <si>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</si>
  <si>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</si>
  <si>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</si>
  <si>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</si>
  <si>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</si>
  <si>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</si>
  <si>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</si>
  <si>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</si>
  <si>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</si>
  <si>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</si>
  <si>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</si>
  <si>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</si>
  <si>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</si>
  <si>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</si>
  <si>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</si>
  <si>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</si>
  <si>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</si>
  <si>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</si>
  <si>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</si>
  <si>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</si>
  <si>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</si>
  <si>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</si>
  <si>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</si>
  <si>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</si>
  <si>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</si>
  <si>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</si>
  <si>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</si>
  <si>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</si>
  <si>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</si>
  <si>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</si>
  <si>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</si>
  <si>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</si>
  <si>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</si>
  <si>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</si>
  <si>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</si>
  <si>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</si>
  <si>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</si>
  <si>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</si>
  <si>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</si>
  <si>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</si>
  <si>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</si>
  <si>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</si>
  <si>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</si>
  <si>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</si>
  <si>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</si>
  <si>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</si>
  <si>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</si>
  <si>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</si>
  <si>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</si>
  <si>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</si>
  <si>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</si>
  <si>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</si>
  <si>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</si>
  <si>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</si>
  <si>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</si>
  <si>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</si>
  <si>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</si>
  <si>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</si>
  <si>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</si>
  <si>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</si>
  <si>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</si>
  <si>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</si>
  <si>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</si>
  <si>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</si>
  <si>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</si>
  <si>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</si>
  <si>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</si>
  <si>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</si>
  <si>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</si>
  <si>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</si>
  <si>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</si>
  <si>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</si>
  <si>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</si>
  <si>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</si>
  <si>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</si>
  <si>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</si>
  <si>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</si>
  <si>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</si>
  <si>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</si>
  <si>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</si>
  <si>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</si>
  <si>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</si>
  <si>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</si>
  <si>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</si>
  <si>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</si>
  <si>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</si>
  <si>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</si>
  <si>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</si>
  <si>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</si>
  <si>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</si>
  <si>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</si>
  <si>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</si>
  <si>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</si>
  <si>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</si>
  <si>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</si>
  <si>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</si>
  <si>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</si>
  <si>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</si>
  <si>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</si>
  <si>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</si>
  <si>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</si>
  <si>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</si>
  <si>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</si>
  <si>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</si>
  <si>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</si>
  <si>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</si>
  <si>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</si>
  <si>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</si>
  <si>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</si>
  <si>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</si>
  <si>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</si>
  <si>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</si>
  <si>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</si>
  <si>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</si>
  <si>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</si>
  <si>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</si>
  <si>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</si>
  <si>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</si>
  <si>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</si>
  <si>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</si>
  <si>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</si>
  <si>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</si>
  <si>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</si>
  <si>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</si>
  <si>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</si>
  <si>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</si>
  <si>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</si>
  <si>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</si>
  <si>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</si>
  <si>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</si>
  <si>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</si>
  <si>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</si>
  <si>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</si>
  <si>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</si>
  <si>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</si>
  <si>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</si>
  <si>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</si>
  <si>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</si>
  <si>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</si>
  <si>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</si>
  <si>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</si>
  <si>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</si>
  <si>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</si>
  <si>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</si>
  <si>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</si>
  <si>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</si>
  <si>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</si>
  <si>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</si>
  <si>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</si>
  <si>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</si>
  <si>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</si>
  <si>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</si>
  <si>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</si>
  <si>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</si>
  <si>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</si>
  <si>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</si>
  <si>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</si>
  <si>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</si>
  <si>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</si>
  <si>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</si>
  <si>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</si>
  <si>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</si>
  <si>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</si>
  <si>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</si>
  <si>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</si>
  <si>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</si>
  <si>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</si>
  <si>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</si>
  <si>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</si>
  <si>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</si>
  <si>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</si>
  <si>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</si>
  <si>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</si>
  <si>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</si>
  <si>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</si>
  <si>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</si>
  <si>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</si>
  <si>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</si>
  <si>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</si>
  <si>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</si>
  <si>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</si>
  <si>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</si>
  <si>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</si>
  <si>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</si>
  <si>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</si>
  <si>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</si>
  <si>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</si>
  <si>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</si>
  <si>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</si>
  <si>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</si>
  <si>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</si>
  <si>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</si>
  <si>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</si>
  <si>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</si>
  <si>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</si>
  <si>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</si>
  <si>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</si>
  <si>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</si>
  <si>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</si>
  <si>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</si>
  <si>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</si>
  <si>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</si>
  <si>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</si>
  <si>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</si>
  <si>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</si>
  <si>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</si>
  <si>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</si>
  <si>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</si>
  <si>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</si>
  <si>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</si>
  <si>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</si>
  <si>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</si>
  <si>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</si>
  <si>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</si>
  <si>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</si>
  <si>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</si>
  <si>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</si>
  <si>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</si>
  <si>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</si>
  <si>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</si>
  <si>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</si>
  <si>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</si>
  <si>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</si>
  <si>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</si>
  <si>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</si>
  <si>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</si>
  <si>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</si>
  <si>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</si>
  <si>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</si>
  <si>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</si>
  <si>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</si>
  <si>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</si>
  <si>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</si>
  <si>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</si>
  <si>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</si>
  <si>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</si>
  <si>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</si>
  <si>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</si>
  <si>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</si>
  <si>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</si>
  <si>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</si>
  <si>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</si>
  <si>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</si>
  <si>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</si>
  <si>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</si>
  <si>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</si>
  <si>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</si>
  <si>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</si>
  <si>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</si>
  <si>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</si>
  <si>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</si>
  <si>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</si>
  <si>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</si>
  <si>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</si>
  <si>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</si>
  <si>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</si>
  <si>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</si>
  <si>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</si>
  <si>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</si>
  <si>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</si>
  <si>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</si>
  <si>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</si>
  <si>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</si>
  <si>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</si>
  <si>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</si>
  <si>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</si>
  <si>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</si>
  <si>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</si>
  <si>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</si>
  <si>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</si>
  <si>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</si>
  <si>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</si>
  <si>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</si>
  <si>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</si>
  <si>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</si>
  <si>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</si>
  <si>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</si>
  <si>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</si>
  <si>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</si>
  <si>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</si>
  <si>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</si>
  <si>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</si>
  <si>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</si>
  <si>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</si>
  <si>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</si>
  <si>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</si>
  <si>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</si>
  <si>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</si>
  <si>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</si>
  <si>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</si>
  <si>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</si>
  <si>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</si>
  <si>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</si>
  <si>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</si>
  <si>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</si>
  <si>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</si>
  <si>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</si>
  <si>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</si>
  <si>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</si>
  <si>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</si>
  <si>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</si>
  <si>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</si>
  <si>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</si>
  <si>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</si>
  <si>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</si>
  <si>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</si>
  <si>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</si>
  <si>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</si>
  <si>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</si>
  <si>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</si>
  <si>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</si>
  <si>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</si>
  <si>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</si>
  <si>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</si>
  <si>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</si>
  <si>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</si>
  <si>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</si>
  <si>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</si>
  <si>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</si>
  <si>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</si>
  <si>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</si>
  <si>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</si>
  <si>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</si>
  <si>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</si>
  <si>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</si>
  <si>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</si>
  <si>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</si>
  <si>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</si>
  <si>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</si>
  <si>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</si>
  <si>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</si>
  <si>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</si>
  <si>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</si>
  <si>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</si>
  <si>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</si>
  <si>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</si>
  <si>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</si>
  <si>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</si>
  <si>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</si>
  <si>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</si>
  <si>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</si>
  <si>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</si>
  <si>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</si>
  <si>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</si>
  <si>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</si>
  <si>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</si>
  <si>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</si>
  <si>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</si>
  <si>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</si>
  <si>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</si>
  <si>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</si>
  <si>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</si>
  <si>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</si>
  <si>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</si>
  <si>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</si>
  <si>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</si>
  <si>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</si>
  <si>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</si>
  <si>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</si>
  <si>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</si>
  <si>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</si>
  <si>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</si>
  <si>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</si>
  <si>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</si>
  <si>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</si>
  <si>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</si>
  <si>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</si>
  <si>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</si>
  <si>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</si>
  <si>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</si>
  <si>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</si>
  <si>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</si>
  <si>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</si>
  <si>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</si>
  <si>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</si>
  <si>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</si>
  <si>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</si>
  <si>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</si>
  <si>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</si>
  <si>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</si>
  <si>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</si>
  <si>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</si>
  <si>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</si>
  <si>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</si>
  <si>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</si>
  <si>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</si>
  <si>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</si>
  <si>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</si>
  <si>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</si>
  <si>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</si>
  <si>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</si>
  <si>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</si>
  <si>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</si>
  <si>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</si>
  <si>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</si>
  <si>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</si>
  <si>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</si>
  <si>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</si>
  <si>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</si>
  <si>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</si>
  <si>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</si>
  <si>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</si>
  <si>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</si>
  <si>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</si>
  <si>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</si>
  <si>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</si>
  <si>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</si>
  <si>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</si>
  <si>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</si>
  <si>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</si>
  <si>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</si>
  <si>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</si>
  <si>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</si>
  <si>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</si>
  <si>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</si>
  <si>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</si>
  <si>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</si>
  <si>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</si>
  <si>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</si>
  <si>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</si>
  <si>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</si>
  <si>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</si>
  <si>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</si>
  <si>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</si>
  <si>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</si>
  <si>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</si>
  <si>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</si>
  <si>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</si>
  <si>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</si>
  <si>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</si>
  <si>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</si>
  <si>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</si>
  <si>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</si>
  <si>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</si>
  <si>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</si>
  <si>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</si>
  <si>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</si>
  <si>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</si>
  <si>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</si>
  <si>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</si>
  <si>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</si>
  <si>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</si>
  <si>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</si>
  <si>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</si>
  <si>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</si>
  <si>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</si>
  <si>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</si>
  <si>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</si>
  <si>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</si>
  <si>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</si>
  <si>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</si>
  <si>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</si>
  <si>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</si>
  <si>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</si>
  <si>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</si>
  <si>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</si>
  <si>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</si>
  <si>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</si>
  <si>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</si>
  <si>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</si>
  <si>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</si>
  <si>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</si>
  <si>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</si>
  <si>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</si>
  <si>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</si>
  <si>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</si>
  <si>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</si>
  <si>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</si>
  <si>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</si>
  <si>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</si>
  <si>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</si>
  <si>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</si>
  <si>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</si>
  <si>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</si>
  <si>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</si>
  <si>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</si>
  <si>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</si>
  <si>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</si>
  <si>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</si>
  <si>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</si>
  <si>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</si>
  <si>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</si>
  <si>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</si>
  <si>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</si>
  <si>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</si>
  <si>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</si>
  <si>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</si>
  <si>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</si>
  <si>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</si>
  <si>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</si>
  <si>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</si>
  <si>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</si>
  <si>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</si>
  <si>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</si>
  <si>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</si>
  <si>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</si>
  <si>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</si>
  <si>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</si>
  <si>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</si>
  <si>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</si>
  <si>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</si>
  <si>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</si>
  <si>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</si>
  <si>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</si>
  <si>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</si>
  <si>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</si>
  <si>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</si>
  <si>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</si>
  <si>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</si>
  <si>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</si>
  <si>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</si>
  <si>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</si>
  <si>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</si>
  <si>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</si>
  <si>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</si>
  <si>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</si>
  <si>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</si>
  <si>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</si>
  <si>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</si>
  <si>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</si>
  <si>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</si>
  <si>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</si>
  <si>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</si>
  <si>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</si>
  <si>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</si>
  <si>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</si>
  <si>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</si>
  <si>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</si>
  <si>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</si>
  <si>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</si>
  <si>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</si>
  <si>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</si>
  <si>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</si>
  <si>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</si>
  <si>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</si>
  <si>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</si>
  <si>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</si>
  <si>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</si>
  <si>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</si>
  <si>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</si>
  <si>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</si>
  <si>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</si>
  <si>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</si>
  <si>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</si>
  <si>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</si>
  <si>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</si>
  <si>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</si>
  <si>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</si>
  <si>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</si>
  <si>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</si>
  <si>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</si>
  <si>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</si>
  <si>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</si>
  <si>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</si>
  <si>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</si>
  <si>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</si>
  <si>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</si>
  <si>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</si>
  <si>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</si>
  <si>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</si>
  <si>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</si>
  <si>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</si>
  <si>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</si>
  <si>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</si>
  <si>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</si>
  <si>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</si>
  <si>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</si>
  <si>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</si>
  <si>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</si>
  <si>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</si>
  <si>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</si>
  <si>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</si>
  <si>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</si>
  <si>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</si>
  <si>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</si>
  <si>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</si>
  <si>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</si>
  <si>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</si>
  <si>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</si>
  <si>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</si>
  <si>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</si>
  <si>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</si>
  <si>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</si>
  <si>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</si>
  <si>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</si>
  <si>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</si>
  <si>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</si>
  <si>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</si>
  <si>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</si>
  <si>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</si>
  <si>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</si>
  <si>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</si>
  <si>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</si>
  <si>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</si>
  <si>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</si>
  <si>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</si>
  <si>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</si>
  <si>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</si>
  <si>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</si>
  <si>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</si>
  <si>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</si>
  <si>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</si>
  <si>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</si>
  <si>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</si>
  <si>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</si>
  <si>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</si>
  <si>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</si>
  <si>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</si>
  <si>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</si>
  <si>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</si>
  <si>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</si>
  <si>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</si>
  <si>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</si>
  <si>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</si>
  <si>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</si>
  <si>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</si>
  <si>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</si>
  <si>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</si>
  <si>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</si>
  <si>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</si>
  <si>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</si>
  <si>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</si>
  <si>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</si>
  <si>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</si>
  <si>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</si>
  <si>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</si>
  <si>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</si>
  <si>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</si>
  <si>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</si>
  <si>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</si>
  <si>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</si>
  <si>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</si>
  <si>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</si>
  <si>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</si>
  <si>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</si>
  <si>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</si>
  <si>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</si>
  <si>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</si>
  <si>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</si>
  <si>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</si>
  <si>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</si>
  <si>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</si>
  <si>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</si>
  <si>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</si>
  <si>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</si>
  <si>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</si>
  <si>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</si>
  <si>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</si>
  <si>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</si>
  <si>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</si>
  <si>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</si>
  <si>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</si>
  <si>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</si>
  <si>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</si>
  <si>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</si>
  <si>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</si>
  <si>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</si>
  <si>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</si>
  <si>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</si>
  <si>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</si>
  <si>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</si>
  <si>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</si>
  <si>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</si>
  <si>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</si>
  <si>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</si>
  <si>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</si>
  <si>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</si>
  <si>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</si>
  <si>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</si>
  <si>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</si>
  <si>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</si>
  <si>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</si>
  <si>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</si>
  <si>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</si>
  <si>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</si>
  <si>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</si>
  <si>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</si>
  <si>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</si>
  <si>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</si>
  <si>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</si>
  <si>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</si>
  <si>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</si>
  <si>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</si>
  <si>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</si>
  <si>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</si>
  <si>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</si>
  <si>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</si>
  <si>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</si>
  <si>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</si>
  <si>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</si>
  <si>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</si>
  <si>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</si>
  <si>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</si>
  <si>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</si>
  <si>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</si>
  <si>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</si>
  <si>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</si>
  <si>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</si>
  <si>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</si>
  <si>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</si>
  <si>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</si>
  <si>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</si>
  <si>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</si>
  <si>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</si>
  <si>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</si>
  <si>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</si>
  <si>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</si>
  <si>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</si>
  <si>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</si>
  <si>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</si>
  <si>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</si>
  <si>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</si>
  <si>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</si>
  <si>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</si>
  <si>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</si>
  <si>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</si>
  <si>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</si>
  <si>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</si>
  <si>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</si>
  <si>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</si>
  <si>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</si>
  <si>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</si>
  <si>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</si>
  <si>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</si>
  <si>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</si>
  <si>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</si>
  <si>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</si>
  <si>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</si>
  <si>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</si>
  <si>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</si>
  <si>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</si>
  <si>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</si>
  <si>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</si>
  <si>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</si>
  <si>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</si>
  <si>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</si>
  <si>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</si>
  <si>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</si>
  <si>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</si>
  <si>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</si>
  <si>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</si>
  <si>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</si>
  <si>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</si>
  <si>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</si>
  <si>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</si>
  <si>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</si>
  <si>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</si>
  <si>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</si>
  <si>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</si>
  <si>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</si>
  <si>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</si>
  <si>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</si>
  <si>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</si>
  <si>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</si>
  <si>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</si>
  <si>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</si>
  <si>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</si>
  <si>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</si>
  <si>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</si>
  <si>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</si>
  <si>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</si>
  <si>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</si>
  <si>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</si>
  <si>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</si>
  <si>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</si>
  <si>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</si>
  <si>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</si>
  <si>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</si>
  <si>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</si>
  <si>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</si>
  <si>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</si>
  <si>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</si>
  <si>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</si>
  <si>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</si>
  <si>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</si>
  <si>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</si>
  <si>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</si>
  <si>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</si>
  <si>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</si>
  <si>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</si>
  <si>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</si>
  <si>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</si>
  <si>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</si>
  <si>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</si>
  <si>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</si>
  <si>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</si>
  <si>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</si>
  <si>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</si>
  <si>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</si>
  <si>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</si>
  <si>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</si>
  <si>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</si>
  <si>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</si>
  <si>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</si>
  <si>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</si>
  <si>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</si>
  <si>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</si>
  <si>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</si>
  <si>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</si>
  <si>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</si>
  <si>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</si>
  <si>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</si>
  <si>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</si>
  <si>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</si>
  <si>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</si>
  <si>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</si>
  <si>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</si>
  <si>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</si>
  <si>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</si>
  <si>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</si>
  <si>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</si>
  <si>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</si>
  <si>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</si>
  <si>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</si>
  <si>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</si>
  <si>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</si>
  <si>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</si>
  <si>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</si>
  <si>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</si>
  <si>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</si>
  <si>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</si>
  <si>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</si>
  <si>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</si>
  <si>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</si>
  <si>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</si>
  <si>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</si>
  <si>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</si>
  <si>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</si>
  <si>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</si>
  <si>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</si>
  <si>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</si>
  <si>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</si>
  <si>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</si>
  <si>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</si>
  <si>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</si>
  <si>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</si>
  <si>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</si>
  <si>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</si>
  <si>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</si>
  <si>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</si>
  <si>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</si>
  <si>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</si>
  <si>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</si>
  <si>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</si>
  <si>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</si>
  <si>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</si>
  <si>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</si>
  <si>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</si>
  <si>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</si>
  <si>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</si>
  <si>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</si>
  <si>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</si>
  <si>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</si>
  <si>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</si>
  <si>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</si>
  <si>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</si>
  <si>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</si>
  <si>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</si>
  <si>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</si>
  <si>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</si>
  <si>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</si>
  <si>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</si>
  <si>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</si>
  <si>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</si>
  <si>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</si>
  <si>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</si>
  <si>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</si>
  <si>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</si>
  <si>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</si>
  <si>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</si>
  <si>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</si>
  <si>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</si>
  <si>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</si>
  <si>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</si>
  <si>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</si>
  <si>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</si>
  <si>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</si>
  <si>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</si>
  <si>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</si>
  <si>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</si>
  <si>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</si>
  <si>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</si>
  <si>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</si>
  <si>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</si>
  <si>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</si>
  <si>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</si>
  <si>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</si>
  <si>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</si>
  <si>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</si>
  <si>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</si>
  <si>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</si>
  <si>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</si>
  <si>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</si>
  <si>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</si>
  <si>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</si>
  <si>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</si>
  <si>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</si>
  <si>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</si>
  <si>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</si>
  <si>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</si>
  <si>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</si>
  <si>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</si>
  <si>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</si>
  <si>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</si>
  <si>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</si>
  <si>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</si>
  <si>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</si>
  <si>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</si>
  <si>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</si>
  <si>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</si>
  <si>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</si>
  <si>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</si>
  <si>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</si>
  <si>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</si>
  <si>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</si>
  <si>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</si>
  <si>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</si>
  <si>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</si>
  <si>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</si>
  <si>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</si>
  <si>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</si>
  <si>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</si>
  <si>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</si>
  <si>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</si>
  <si>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</si>
  <si>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</si>
  <si>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</si>
  <si>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</si>
  <si>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</si>
  <si>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</si>
  <si>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</si>
  <si>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</si>
  <si>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</si>
  <si>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</si>
  <si>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</si>
  <si>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</si>
  <si>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</si>
  <si>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</si>
  <si>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</si>
  <si>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</si>
  <si>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</si>
  <si>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</si>
  <si>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</si>
  <si>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</si>
  <si>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</si>
  <si>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</si>
  <si>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</si>
  <si>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</si>
  <si>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</si>
  <si>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</si>
  <si>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</si>
  <si>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</si>
  <si>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</si>
  <si>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</si>
  <si>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</si>
  <si>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</si>
  <si>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</si>
  <si>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</si>
  <si>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</si>
  <si>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</si>
  <si>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</si>
  <si>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</si>
  <si>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</si>
  <si>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</si>
  <si>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</si>
  <si>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</si>
  <si>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</si>
  <si>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</si>
  <si>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</si>
  <si>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</si>
  <si>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</si>
  <si>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</si>
  <si>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</si>
  <si>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</si>
  <si>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</si>
  <si>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</si>
  <si>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</si>
  <si>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</si>
  <si>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</si>
  <si>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</si>
  <si>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</si>
  <si>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</si>
  <si>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</si>
  <si>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</si>
  <si>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</si>
  <si>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</si>
  <si>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</si>
  <si>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</si>
  <si>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</si>
  <si>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</si>
  <si>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</si>
  <si>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</si>
  <si>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</si>
  <si>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</si>
  <si>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</si>
  <si>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</si>
  <si>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</si>
  <si>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</si>
  <si>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</si>
  <si>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</si>
  <si>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</si>
  <si>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</si>
  <si>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</si>
  <si>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</si>
  <si>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</si>
  <si>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</si>
  <si>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</si>
  <si>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</si>
  <si>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</si>
  <si>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</si>
  <si>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</si>
  <si>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</si>
  <si>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</si>
  <si>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</si>
  <si>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</si>
  <si>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</si>
  <si>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</si>
  <si>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</si>
  <si>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</si>
  <si>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</si>
  <si>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</si>
  <si>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</si>
  <si>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</si>
  <si>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</si>
  <si>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</si>
  <si>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</si>
  <si>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</si>
  <si>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</si>
  <si>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</si>
  <si>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</si>
  <si>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</si>
  <si>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</si>
  <si>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</si>
  <si>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</si>
  <si>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</si>
  <si>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</si>
  <si>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</si>
  <si>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</si>
  <si>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</si>
  <si>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</si>
  <si>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</si>
  <si>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</si>
  <si>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</si>
  <si>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</si>
  <si>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</si>
  <si>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</si>
  <si>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</si>
  <si>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</si>
  <si>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</si>
  <si>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</si>
  <si>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</si>
  <si>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</si>
  <si>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</si>
  <si>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</si>
  <si>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</si>
  <si>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</si>
  <si>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</si>
  <si>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</si>
  <si>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</si>
  <si>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</si>
  <si>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</si>
  <si>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</si>
  <si>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</si>
  <si>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</si>
  <si>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</si>
  <si>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</si>
  <si>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</si>
  <si>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</si>
  <si>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</si>
  <si>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</si>
  <si>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</si>
  <si>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</si>
  <si>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</si>
  <si>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</si>
  <si>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</si>
  <si>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</si>
  <si>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</si>
  <si>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</si>
  <si>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</si>
  <si>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</si>
  <si>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</si>
  <si>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</si>
  <si>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</si>
  <si>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</si>
  <si>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</si>
  <si>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</si>
  <si>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</si>
  <si>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</si>
  <si>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</si>
  <si>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</si>
  <si>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</si>
  <si>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</si>
  <si>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</si>
  <si>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</si>
  <si>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</si>
  <si>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</si>
  <si>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</si>
  <si>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</si>
  <si>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</si>
  <si>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</si>
  <si>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</si>
  <si>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</si>
  <si>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</si>
  <si>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</si>
  <si>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</si>
  <si>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</si>
  <si>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</si>
  <si>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</si>
  <si>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</si>
  <si>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</si>
  <si>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</si>
  <si>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</si>
  <si>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</si>
  <si>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</si>
  <si>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</si>
  <si>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</si>
  <si>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</si>
  <si>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</si>
  <si>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</si>
  <si>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</si>
  <si>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</si>
  <si>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</si>
  <si>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</si>
  <si>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</si>
  <si>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</si>
  <si>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</si>
  <si>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</si>
  <si>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</si>
  <si>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</si>
  <si>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</si>
  <si>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</si>
  <si>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</si>
  <si>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</si>
  <si>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</si>
  <si>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</si>
  <si>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</si>
  <si>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</si>
  <si>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</si>
  <si>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</si>
  <si>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</si>
  <si>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</si>
  <si>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</si>
  <si>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</si>
  <si>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</si>
  <si>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</si>
  <si>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</si>
  <si>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</si>
  <si>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</si>
  <si>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</si>
  <si>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</si>
  <si>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</si>
  <si>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</si>
  <si>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</si>
  <si>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</si>
  <si>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</si>
  <si>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</si>
  <si>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</si>
  <si>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</si>
  <si>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</si>
  <si>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</si>
  <si>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</si>
  <si>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</si>
  <si>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</si>
  <si>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</si>
  <si>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</si>
  <si>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</si>
  <si>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</si>
  <si>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</si>
  <si>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</si>
  <si>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</si>
  <si>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</si>
  <si>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</si>
  <si>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</si>
  <si>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</si>
  <si>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</si>
  <si>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</si>
  <si>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</si>
  <si>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</si>
  <si>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</si>
  <si>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</si>
  <si>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</si>
  <si>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</si>
  <si>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</si>
  <si>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</si>
  <si>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</si>
  <si>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</si>
  <si>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</si>
  <si>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</si>
  <si>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</si>
  <si>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</si>
  <si>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</si>
  <si>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</si>
  <si>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</si>
  <si>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</si>
  <si>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</si>
  <si>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</si>
  <si>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</si>
  <si>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</si>
  <si>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</si>
  <si>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</si>
  <si>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</si>
  <si>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</si>
  <si>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</si>
  <si>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</si>
  <si>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</si>
  <si>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</si>
  <si>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</si>
  <si>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</si>
  <si>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</si>
  <si>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</si>
  <si>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</si>
  <si>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</si>
  <si>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</si>
  <si>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</si>
  <si>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</si>
  <si>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</si>
  <si>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</si>
  <si>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</si>
  <si>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</si>
  <si>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</si>
  <si>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</si>
  <si>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</si>
  <si>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</si>
  <si>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</si>
  <si>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</si>
  <si>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</si>
  <si>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</si>
  <si>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</si>
  <si>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</si>
  <si>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</si>
  <si>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</si>
  <si>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</si>
  <si>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</si>
  <si>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</si>
  <si>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</si>
  <si>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</si>
  <si>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</si>
  <si>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</si>
  <si>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</si>
  <si>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</si>
  <si>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</si>
  <si>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</si>
  <si>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</si>
  <si>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</si>
  <si>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</si>
  <si>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</si>
  <si>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</si>
  <si>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</si>
  <si>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</si>
  <si>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</si>
  <si>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</si>
  <si>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</si>
  <si>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</si>
  <si>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</si>
  <si>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</si>
  <si>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</si>
  <si>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</si>
  <si>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</si>
  <si>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</si>
  <si>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</si>
  <si>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</si>
  <si>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</si>
  <si>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</si>
  <si>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</si>
  <si>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</si>
  <si>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</si>
  <si>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</si>
  <si>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</si>
  <si>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</si>
  <si>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</si>
  <si>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</si>
  <si>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</si>
  <si>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</si>
  <si>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</si>
  <si>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</si>
  <si>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</si>
  <si>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</si>
  <si>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</si>
  <si>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</si>
  <si>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</si>
  <si>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</si>
  <si>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</si>
  <si>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</si>
  <si>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</si>
  <si>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</si>
  <si>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</si>
  <si>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</si>
  <si>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</si>
  <si>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</si>
  <si>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</si>
  <si>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</si>
  <si>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</si>
  <si>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</si>
  <si>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</si>
  <si>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</si>
  <si>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</si>
  <si>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</si>
  <si>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</si>
  <si>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</si>
  <si>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</si>
  <si>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</si>
  <si>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</si>
  <si>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</si>
  <si>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</si>
  <si>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</si>
  <si>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</si>
  <si>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</si>
  <si>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</si>
  <si>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</si>
  <si>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</si>
  <si>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</si>
  <si>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</si>
  <si>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</si>
  <si>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</si>
  <si>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</si>
  <si>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</si>
  <si>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</si>
  <si>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</si>
  <si>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</si>
  <si>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</si>
  <si>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</si>
  <si>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</si>
  <si>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</si>
  <si>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</si>
  <si>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</si>
  <si>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</si>
  <si>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</si>
  <si>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</si>
  <si>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</si>
  <si>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</si>
  <si>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</si>
  <si>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</si>
  <si>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</si>
  <si>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</si>
  <si>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</si>
  <si>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</si>
  <si>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</si>
  <si>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</si>
  <si>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</si>
  <si>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</si>
  <si>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</si>
  <si>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</si>
  <si>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</si>
  <si>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</si>
  <si>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</si>
  <si>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</si>
  <si>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</si>
  <si>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</si>
  <si>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</si>
  <si>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</si>
  <si>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</si>
  <si>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</si>
  <si>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</si>
  <si>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</si>
  <si>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</si>
  <si>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</si>
  <si>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</si>
  <si>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</si>
  <si>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</si>
  <si>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</si>
  <si>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</si>
  <si>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</si>
  <si>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</si>
  <si>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</si>
  <si>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</si>
  <si>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</si>
  <si>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</si>
  <si>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</si>
  <si>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</si>
  <si>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</si>
  <si>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</si>
  <si>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</si>
  <si>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</si>
  <si>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</si>
  <si>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</si>
  <si>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</si>
  <si>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</si>
  <si>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</si>
  <si>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</si>
  <si>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</si>
  <si>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</si>
  <si>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</si>
  <si>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</si>
  <si>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</si>
  <si>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</si>
  <si>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</si>
  <si>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</si>
  <si>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</si>
  <si>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</si>
  <si>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</si>
  <si>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</si>
  <si>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</si>
  <si>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</si>
  <si>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</si>
  <si>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</si>
  <si>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</si>
  <si>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</si>
  <si>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</si>
  <si>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</si>
  <si>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</si>
  <si>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</si>
  <si>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</si>
  <si>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</si>
  <si>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</si>
  <si>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</si>
  <si>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</si>
  <si>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</si>
  <si>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</si>
  <si>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</si>
  <si>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</si>
  <si>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</si>
  <si>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</si>
  <si>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</si>
  <si>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</si>
  <si>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</si>
  <si>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</si>
  <si>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</si>
  <si>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</si>
  <si>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</si>
  <si>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</si>
  <si>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</si>
  <si>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</si>
  <si>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</si>
  <si>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</si>
  <si>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</si>
  <si>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</si>
  <si>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</si>
  <si>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</si>
  <si>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</si>
  <si>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</si>
  <si>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</si>
  <si>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</si>
  <si>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</si>
  <si>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</si>
  <si>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</si>
  <si>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</si>
  <si>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</si>
  <si>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</si>
  <si>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</si>
  <si>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</si>
  <si>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</si>
  <si>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</si>
  <si>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</si>
  <si>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</si>
  <si>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</si>
  <si>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</si>
  <si>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</si>
  <si>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</si>
  <si>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</si>
  <si>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</si>
  <si>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</si>
  <si>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</si>
  <si>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</si>
  <si>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</si>
  <si>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</si>
  <si>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</si>
  <si>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</si>
  <si>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</si>
  <si>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</si>
  <si>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</si>
  <si>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</si>
  <si>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</si>
  <si>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</si>
  <si>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</si>
  <si>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</si>
  <si>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</si>
  <si>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</si>
  <si>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</si>
  <si>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</si>
  <si>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</si>
  <si>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</si>
  <si>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</si>
  <si>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</si>
  <si>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</si>
  <si>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</si>
  <si>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</si>
  <si>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</si>
  <si>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</si>
  <si>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</si>
  <si>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</si>
  <si>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</si>
  <si>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</si>
  <si>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</si>
  <si>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</si>
  <si>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</si>
  <si>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</si>
  <si>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</si>
  <si>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</si>
  <si>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</si>
  <si>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</si>
  <si>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</si>
  <si>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</si>
  <si>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</si>
  <si>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</si>
  <si>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</si>
  <si>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</si>
  <si>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</si>
  <si>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</si>
  <si>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</si>
  <si>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</si>
  <si>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</si>
  <si>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</si>
  <si>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</si>
  <si>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</si>
  <si>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</si>
  <si>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</si>
  <si>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</si>
  <si>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</si>
  <si>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</si>
  <si>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</si>
  <si>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</si>
  <si>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</si>
  <si>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</si>
  <si>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</si>
  <si>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</si>
  <si>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</si>
  <si>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</si>
  <si>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</si>
  <si>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</si>
  <si>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</si>
  <si>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</si>
  <si>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</si>
  <si>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</si>
  <si>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</si>
  <si>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</si>
  <si>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</si>
  <si>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</si>
  <si>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</si>
  <si>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</si>
  <si>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</si>
  <si>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</si>
  <si>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</si>
  <si>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</si>
  <si>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</si>
  <si>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</si>
  <si>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</si>
  <si>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</si>
  <si>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</si>
  <si>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</si>
  <si>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</si>
  <si>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</si>
  <si>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</si>
  <si>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</si>
  <si>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</si>
  <si>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</si>
  <si>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</si>
  <si>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</si>
  <si>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</si>
  <si>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</si>
  <si>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</si>
  <si>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</si>
  <si>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</si>
  <si>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</si>
  <si>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</si>
  <si>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</si>
  <si>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</si>
  <si>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</si>
  <si>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</si>
  <si>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</si>
  <si>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</si>
  <si>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</si>
  <si>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</si>
  <si>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</si>
  <si>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</si>
  <si>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</si>
  <si>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</si>
  <si>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</si>
  <si>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</si>
  <si>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</si>
  <si>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</si>
  <si>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</si>
  <si>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</si>
  <si>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</si>
  <si>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</si>
  <si>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</si>
  <si>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</si>
  <si>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</si>
  <si>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</si>
  <si>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</si>
  <si>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</si>
  <si>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</si>
  <si>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</si>
  <si>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</si>
  <si>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</si>
  <si>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</si>
  <si>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</si>
  <si>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</si>
  <si>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</si>
  <si>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</si>
  <si>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</si>
  <si>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</si>
  <si>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</si>
  <si>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</si>
  <si>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</si>
  <si>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</si>
  <si>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</si>
  <si>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</si>
  <si>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</si>
  <si>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</si>
  <si>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</si>
  <si>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</si>
  <si>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</si>
  <si>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</si>
  <si>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</si>
  <si>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</si>
  <si>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</si>
  <si>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</si>
  <si>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</si>
  <si>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</si>
  <si>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</si>
  <si>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</si>
  <si>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</si>
  <si>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</si>
  <si>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</si>
  <si>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</si>
  <si>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</si>
  <si>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</si>
  <si>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</si>
  <si>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</si>
  <si>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</si>
  <si>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</si>
  <si>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</si>
  <si>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</si>
  <si>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</si>
  <si>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</si>
  <si>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</si>
  <si>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</si>
  <si>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</si>
  <si>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</si>
  <si>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</si>
  <si>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</si>
  <si>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</si>
  <si>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</si>
  <si>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</si>
  <si>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</si>
  <si>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</si>
  <si>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</si>
  <si>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</si>
  <si>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</si>
  <si>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</si>
  <si>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</si>
  <si>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</si>
  <si>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</si>
  <si>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</si>
  <si>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</si>
  <si>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</si>
  <si>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</si>
  <si>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</si>
  <si>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</si>
  <si>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</si>
  <si>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</si>
  <si>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</si>
  <si>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</si>
  <si>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</si>
  <si>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</si>
  <si>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</si>
  <si>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</si>
  <si>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</si>
  <si>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</si>
  <si>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</si>
  <si>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</si>
  <si>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</si>
  <si>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</si>
  <si>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</si>
  <si>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</si>
  <si>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</si>
  <si>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</si>
  <si>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</si>
  <si>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</si>
  <si>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</si>
  <si>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</si>
  <si>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</si>
  <si>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</si>
  <si>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</si>
  <si>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</si>
  <si>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</si>
  <si>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</si>
  <si>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</si>
  <si>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</si>
  <si>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</si>
  <si>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</si>
  <si>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</si>
  <si>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</si>
  <si>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</si>
  <si>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</si>
  <si>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</si>
  <si>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</si>
  <si>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</si>
  <si>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</si>
  <si>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</si>
  <si>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</si>
  <si>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</si>
  <si>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</si>
  <si>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</si>
  <si>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</si>
  <si>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</si>
  <si>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</si>
  <si>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</si>
  <si>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</si>
  <si>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</si>
  <si>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</si>
  <si>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</si>
  <si>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</si>
  <si>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</si>
  <si>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</si>
  <si>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</si>
  <si>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</si>
  <si>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</si>
  <si>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</si>
  <si>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</si>
  <si>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</si>
  <si>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</si>
  <si>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</si>
  <si>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</si>
  <si>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</si>
  <si>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</si>
  <si>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</si>
  <si>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</si>
  <si>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</si>
  <si>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</si>
  <si>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</si>
  <si>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</si>
  <si>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</si>
  <si>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</si>
  <si>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</si>
  <si>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</si>
  <si>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</si>
  <si>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</si>
  <si>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</si>
  <si>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</si>
  <si>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</si>
  <si>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</si>
  <si>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</si>
  <si>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</si>
  <si>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</si>
  <si>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</si>
  <si>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</si>
  <si>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</si>
  <si>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</si>
  <si>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</si>
  <si>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</si>
  <si>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</si>
  <si>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</si>
  <si>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</si>
  <si>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</si>
  <si>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</si>
  <si>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</si>
  <si>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</si>
  <si>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</si>
  <si>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</si>
  <si>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</si>
  <si>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</si>
  <si>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</si>
  <si>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</si>
  <si>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</si>
  <si>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</si>
  <si>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</si>
  <si>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</si>
  <si>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</si>
  <si>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</si>
  <si>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</si>
  <si>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</si>
  <si>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</si>
  <si>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</si>
  <si>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</si>
  <si>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</si>
  <si>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</si>
  <si>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</si>
  <si>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</si>
  <si>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</si>
  <si>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</si>
  <si>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</si>
  <si>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</si>
  <si>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</si>
  <si>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</si>
  <si>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</si>
  <si>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</si>
  <si>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</si>
  <si>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</si>
  <si>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</si>
  <si>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</si>
  <si>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</si>
  <si>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</si>
  <si>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</si>
  <si>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</si>
  <si>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</si>
  <si>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</si>
  <si>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</si>
  <si>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</si>
  <si>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</si>
  <si>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</si>
  <si>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</si>
  <si>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</si>
  <si>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</si>
  <si>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</si>
  <si>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</si>
  <si>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</si>
  <si>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</si>
  <si>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</si>
  <si>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</si>
  <si>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</si>
  <si>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</si>
  <si>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</si>
  <si>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</si>
  <si>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</si>
  <si>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</si>
  <si>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</si>
  <si>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</si>
  <si>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</si>
  <si>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</si>
  <si>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</si>
  <si>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</si>
  <si>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</si>
  <si>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</si>
  <si>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</si>
  <si>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</si>
  <si>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</si>
  <si>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</si>
  <si>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</si>
  <si>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</si>
  <si>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</si>
  <si>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</si>
  <si>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</si>
  <si>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</si>
  <si>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</si>
  <si>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</si>
  <si>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</si>
  <si>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</si>
  <si>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</si>
  <si>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</si>
  <si>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</si>
  <si>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</si>
  <si>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</si>
  <si>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</si>
  <si>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</si>
  <si>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</si>
  <si>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</si>
  <si>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</si>
  <si>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</si>
  <si>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</si>
  <si>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</si>
  <si>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</si>
  <si>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</si>
  <si>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</si>
  <si>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</si>
  <si>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</si>
  <si>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</si>
  <si>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</si>
  <si>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</si>
  <si>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</si>
  <si>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</si>
  <si>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</si>
  <si>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</si>
  <si>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</si>
  <si>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</si>
  <si>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</si>
  <si>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</si>
  <si>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</si>
  <si>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</si>
  <si>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</si>
  <si>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</si>
  <si>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</si>
  <si>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</si>
  <si>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</si>
  <si>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</si>
  <si>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</si>
  <si>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</si>
  <si>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</si>
  <si>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</si>
  <si>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</si>
  <si>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</si>
  <si>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</si>
  <si>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</si>
  <si>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</si>
  <si>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</si>
  <si>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</si>
  <si>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</si>
  <si>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</si>
  <si>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</si>
  <si>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</si>
  <si>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</si>
  <si>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</si>
  <si>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</si>
  <si>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</si>
  <si>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</si>
  <si>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</si>
  <si>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</si>
  <si>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</si>
  <si>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</si>
  <si>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</si>
  <si>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</si>
  <si>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</si>
  <si>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</si>
  <si>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</si>
  <si>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</si>
  <si>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</si>
  <si>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</si>
  <si>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</si>
  <si>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</si>
  <si>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</si>
  <si>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</si>
  <si>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</si>
  <si>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</si>
  <si>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</si>
  <si>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</si>
  <si>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</si>
  <si>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</si>
  <si>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</si>
  <si>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</si>
  <si>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</si>
  <si>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</si>
  <si>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</si>
  <si>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</si>
  <si>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</si>
  <si>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</si>
  <si>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</si>
  <si>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</si>
  <si>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</si>
  <si>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</si>
  <si>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</si>
  <si>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</si>
  <si>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</si>
  <si>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</si>
  <si>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</si>
  <si>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</si>
  <si>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</si>
  <si>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</si>
  <si>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</si>
  <si>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</si>
  <si>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</si>
  <si>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</si>
  <si>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</si>
  <si>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</si>
  <si>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</si>
  <si>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</si>
  <si>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</si>
  <si>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</si>
  <si>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</si>
  <si>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</si>
  <si>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</si>
  <si>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</si>
  <si>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</si>
  <si>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</si>
  <si>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</si>
  <si>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</si>
  <si>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</si>
  <si>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</si>
  <si>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</si>
  <si>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</si>
  <si>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</si>
  <si>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</si>
  <si>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</si>
  <si>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</si>
  <si>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</si>
  <si>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</si>
  <si>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</si>
  <si>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</si>
  <si>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</si>
  <si>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</si>
  <si>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</si>
  <si>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</si>
  <si>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</si>
  <si>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</si>
  <si>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</si>
  <si>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</si>
  <si>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</si>
  <si>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</si>
  <si>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</si>
  <si>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</si>
  <si>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</si>
  <si>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</si>
  <si>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</si>
  <si>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</si>
  <si>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</si>
  <si>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</si>
  <si>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</si>
  <si>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</si>
  <si>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</si>
  <si>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</si>
  <si>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</si>
  <si>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</si>
  <si>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</si>
  <si>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</si>
  <si>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</si>
  <si>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</si>
  <si>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</si>
  <si>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</si>
  <si>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</si>
  <si>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</si>
  <si>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</si>
  <si>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</si>
  <si>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</si>
  <si>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</si>
  <si>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</si>
  <si>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</si>
  <si>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</si>
  <si>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</si>
  <si>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</si>
  <si>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</si>
  <si>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</si>
  <si>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</si>
  <si>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</si>
  <si>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</si>
  <si>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</si>
  <si>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</si>
  <si>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</si>
  <si>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</si>
  <si>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</si>
  <si>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</si>
  <si>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</si>
  <si>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</si>
  <si>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</si>
  <si>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</si>
  <si>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</si>
  <si>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</si>
  <si>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</si>
  <si>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</si>
  <si>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</si>
  <si>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</si>
  <si>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</si>
  <si>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</si>
  <si>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</si>
  <si>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</si>
  <si>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</si>
  <si>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</si>
  <si>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</si>
  <si>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</si>
  <si>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</si>
  <si>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</si>
  <si>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</si>
  <si>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</si>
  <si>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</si>
  <si>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</si>
  <si>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</si>
  <si>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</si>
  <si>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</si>
  <si>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</si>
  <si>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</si>
  <si>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</si>
  <si>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</si>
  <si>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</si>
  <si>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</si>
  <si>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</si>
  <si>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</si>
  <si>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</si>
  <si>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</si>
  <si>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</si>
  <si>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</si>
  <si>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</si>
  <si>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</si>
  <si>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</si>
  <si>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</si>
  <si>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</si>
  <si>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</si>
  <si>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</si>
  <si>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</si>
  <si>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</si>
  <si>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</si>
  <si>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</si>
  <si>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</si>
  <si>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</si>
  <si>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</si>
  <si>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</si>
  <si>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</si>
  <si>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</si>
  <si>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</si>
  <si>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</si>
  <si>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</si>
  <si>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</si>
  <si>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</si>
  <si>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</si>
  <si>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</si>
  <si>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</si>
  <si>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</si>
  <si>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</si>
  <si>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</si>
  <si>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</si>
  <si>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</si>
  <si>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</si>
  <si>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</si>
  <si>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</si>
  <si>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</si>
  <si>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</si>
  <si>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</si>
  <si>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</si>
  <si>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</si>
  <si>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</si>
  <si>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</si>
  <si>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</si>
  <si>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</si>
  <si>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</si>
  <si>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</si>
  <si>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</si>
  <si>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</si>
  <si>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</si>
  <si>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</si>
  <si>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</si>
  <si>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</si>
  <si>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</si>
  <si>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</si>
  <si>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</si>
  <si>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</si>
  <si>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</si>
  <si>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</si>
  <si>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</si>
  <si>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</si>
  <si>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</si>
  <si>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</si>
  <si>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</si>
  <si>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</si>
  <si>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</si>
  <si>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</si>
  <si>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</si>
  <si>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</si>
  <si>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</si>
  <si>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</si>
  <si>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</si>
  <si>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</si>
  <si>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</si>
  <si>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</si>
  <si>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</si>
  <si>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</si>
  <si>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</si>
  <si>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</si>
  <si>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</si>
  <si>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</si>
  <si>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</si>
  <si>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</si>
  <si>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</si>
  <si>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</si>
  <si>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</si>
  <si>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</si>
  <si>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</si>
  <si>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</si>
  <si>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</si>
  <si>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</si>
  <si>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</si>
  <si>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</si>
  <si>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</si>
  <si>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</si>
  <si>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</si>
  <si>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</si>
  <si>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</si>
  <si>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</si>
  <si>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</si>
  <si>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</si>
  <si>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</si>
  <si>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</si>
  <si>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</si>
  <si>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</si>
  <si>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</si>
  <si>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</si>
  <si>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</si>
  <si>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</si>
  <si>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</si>
  <si>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</si>
  <si>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</si>
  <si>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</si>
  <si>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</si>
  <si>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</si>
  <si>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</si>
  <si>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</si>
  <si>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</si>
  <si>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</si>
  <si>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</si>
  <si>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</si>
  <si>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</si>
  <si>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</si>
  <si>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</si>
  <si>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</si>
  <si>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</si>
  <si>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</si>
  <si>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</si>
  <si>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</si>
  <si>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</si>
  <si>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</si>
  <si>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</si>
  <si>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</si>
  <si>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</si>
  <si>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</si>
  <si>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</si>
  <si>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</si>
  <si>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</si>
  <si>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</si>
  <si>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</si>
  <si>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</si>
  <si>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</si>
  <si>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</si>
  <si>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</si>
  <si>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</si>
  <si>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</si>
  <si>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</si>
  <si>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</si>
  <si>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</si>
  <si>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</si>
  <si>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</si>
  <si>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</si>
  <si>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</si>
  <si>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</si>
  <si>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</si>
  <si>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</si>
  <si>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</si>
  <si>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</si>
  <si>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</si>
  <si>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</si>
  <si>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</si>
  <si>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</si>
  <si>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</si>
  <si>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</si>
  <si>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</si>
  <si>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</si>
  <si>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</si>
  <si>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</si>
  <si>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</si>
  <si>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</si>
  <si>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</si>
  <si>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</si>
  <si>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</si>
  <si>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</si>
  <si>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</si>
  <si>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</si>
  <si>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</si>
  <si>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</si>
  <si>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</si>
  <si>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</si>
  <si>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</si>
  <si>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</si>
  <si>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</si>
  <si>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</si>
  <si>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</si>
  <si>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</si>
  <si>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</si>
  <si>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</si>
  <si>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</si>
  <si>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</si>
  <si>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</si>
  <si>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</si>
  <si>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</si>
  <si>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</si>
  <si>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</si>
  <si>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</si>
  <si>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</si>
  <si>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</si>
  <si>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</si>
  <si>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</si>
  <si>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</si>
  <si>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</si>
  <si>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</si>
  <si>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</si>
  <si>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</si>
  <si>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</si>
  <si>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</si>
  <si>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</si>
  <si>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</si>
  <si>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</si>
  <si>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</si>
  <si>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</si>
  <si>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</si>
  <si>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</si>
  <si>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</si>
  <si>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</si>
  <si>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</si>
  <si>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</si>
  <si>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</si>
  <si>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</si>
  <si>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</si>
  <si>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</si>
  <si>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</si>
  <si>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</si>
  <si>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</si>
  <si>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</si>
  <si>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</si>
  <si>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</si>
  <si>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</si>
  <si>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</si>
  <si>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</si>
  <si>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</si>
  <si>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</si>
  <si>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</si>
  <si>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</si>
  <si>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</si>
  <si>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</si>
  <si>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</si>
  <si>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</si>
  <si>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</si>
  <si>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</si>
  <si>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</si>
  <si>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</si>
  <si>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</si>
  <si>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</si>
  <si>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</si>
  <si>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</si>
  <si>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</si>
  <si>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</si>
  <si>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</si>
  <si>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</si>
  <si>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</si>
  <si>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</si>
  <si>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</si>
  <si>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</si>
  <si>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</si>
  <si>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</si>
  <si>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</si>
  <si>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</si>
  <si>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</si>
  <si>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</si>
  <si>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</si>
  <si>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</si>
  <si>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</si>
  <si>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</si>
  <si>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</si>
  <si>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</si>
  <si>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</si>
  <si>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</si>
  <si>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</si>
  <si>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</si>
  <si>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</si>
  <si>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</si>
  <si>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</si>
  <si>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</si>
  <si>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</si>
  <si>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</si>
  <si>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</si>
  <si>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</si>
  <si>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</si>
  <si>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</si>
  <si>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</si>
  <si>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</si>
  <si>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</si>
  <si>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</si>
  <si>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</si>
  <si>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</si>
  <si>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</si>
  <si>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</si>
  <si>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</si>
  <si>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</si>
  <si>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</si>
  <si>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</si>
  <si>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</si>
  <si>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</si>
  <si>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</si>
  <si>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</si>
  <si>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</si>
  <si>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</si>
  <si>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</si>
  <si>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</si>
  <si>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</si>
  <si>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</si>
  <si>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</si>
  <si>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</si>
  <si>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</si>
  <si>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</si>
  <si>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</si>
  <si>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</si>
  <si>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</si>
  <si>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</si>
  <si>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</si>
  <si>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</si>
  <si>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</si>
  <si>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</si>
  <si>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</si>
  <si>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</si>
  <si>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</si>
  <si>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</si>
  <si>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</si>
  <si>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</si>
  <si>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</si>
  <si>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</si>
  <si>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</si>
  <si>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</si>
  <si>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</si>
  <si>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</si>
  <si>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</si>
  <si>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</si>
  <si>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</si>
  <si>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</si>
  <si>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</si>
  <si>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</si>
  <si>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</si>
  <si>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</si>
  <si>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</si>
  <si>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</si>
  <si>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</si>
  <si>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</si>
  <si>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</si>
  <si>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</si>
  <si>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</si>
  <si>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</si>
  <si>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</si>
  <si>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</si>
  <si>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</si>
  <si>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</si>
  <si>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</si>
  <si>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</si>
  <si>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</si>
  <si>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</si>
  <si>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</si>
  <si>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</si>
  <si>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</si>
  <si>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</si>
  <si>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</si>
  <si>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</si>
  <si>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</si>
  <si>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</si>
  <si>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</si>
  <si>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</si>
  <si>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</si>
  <si>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</si>
  <si>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</si>
  <si>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</si>
  <si>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</si>
  <si>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</si>
  <si>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</si>
  <si>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</si>
  <si>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</si>
  <si>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</si>
  <si>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</si>
  <si>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</si>
  <si>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</si>
  <si>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</si>
  <si>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</si>
  <si>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</si>
  <si>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</si>
  <si>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</si>
  <si>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</si>
  <si>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</si>
  <si>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</si>
  <si>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</si>
  <si>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</si>
  <si>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</si>
  <si>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</si>
  <si>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</si>
  <si>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</si>
  <si>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</si>
  <si>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</si>
  <si>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</si>
  <si>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</si>
  <si>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</si>
  <si>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</si>
  <si>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</si>
  <si>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</si>
  <si>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</si>
  <si>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</si>
  <si>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</si>
  <si>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</si>
  <si>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</si>
  <si>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</si>
  <si>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</si>
  <si>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</si>
  <si>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</si>
  <si>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</si>
  <si>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</si>
  <si>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</si>
  <si>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</si>
  <si>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</si>
  <si>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</si>
  <si>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</si>
  <si>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</si>
  <si>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</si>
  <si>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</si>
  <si>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</si>
  <si>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</si>
  <si>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</si>
  <si>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</si>
  <si>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</si>
  <si>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</si>
  <si>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</si>
  <si>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</si>
  <si>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</si>
  <si>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</si>
  <si>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</si>
  <si>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</si>
  <si>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</si>
  <si>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</si>
  <si>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</si>
  <si>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</si>
  <si>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</si>
  <si>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</si>
  <si>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</si>
  <si>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</si>
  <si>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</si>
  <si>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</si>
  <si>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</si>
  <si>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</si>
  <si>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</si>
  <si>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</si>
  <si>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</si>
  <si>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</si>
  <si>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</si>
  <si>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</si>
  <si>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</si>
  <si>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</si>
  <si>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</si>
  <si>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</si>
  <si>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</si>
  <si>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</si>
  <si>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</si>
  <si>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</si>
  <si>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</si>
  <si>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</si>
  <si>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</si>
  <si>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</si>
  <si>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</si>
  <si>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</si>
  <si>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</si>
  <si>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</si>
  <si>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</si>
  <si>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</si>
  <si>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</si>
  <si>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</si>
  <si>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</si>
  <si>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</si>
  <si>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</si>
  <si>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</si>
  <si>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</si>
  <si>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</si>
  <si>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</si>
  <si>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</si>
  <si>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</si>
  <si>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</si>
  <si>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</si>
  <si>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</si>
  <si>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</si>
  <si>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</si>
  <si>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</si>
  <si>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</si>
  <si>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</si>
  <si>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</si>
  <si>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</si>
  <si>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</si>
  <si>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</si>
  <si>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</si>
  <si>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</si>
  <si>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</si>
  <si>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</si>
  <si>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</si>
  <si>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</si>
  <si>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</si>
  <si>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</si>
  <si>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</si>
  <si>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</si>
  <si>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</si>
  <si>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</si>
  <si>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</si>
  <si>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</si>
  <si>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</si>
  <si>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</si>
  <si>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</si>
  <si>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</si>
  <si>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</si>
  <si>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</si>
  <si>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</si>
  <si>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</si>
  <si>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</si>
  <si>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</si>
  <si>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</si>
  <si>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</si>
  <si>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</si>
  <si>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</si>
  <si>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</si>
  <si>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</si>
  <si>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</si>
  <si>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</si>
  <si>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</si>
  <si>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</si>
  <si>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</si>
  <si>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</si>
  <si>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</si>
  <si>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</si>
  <si>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</si>
  <si>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</si>
  <si>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</si>
  <si>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</si>
  <si>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</si>
  <si>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</si>
  <si>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</si>
  <si>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</si>
  <si>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</si>
  <si>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</si>
  <si>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</si>
  <si>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</si>
  <si>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</si>
  <si>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</si>
  <si>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</si>
  <si>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</si>
  <si>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</si>
  <si>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</si>
  <si>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</si>
  <si>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</si>
  <si>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</si>
  <si>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</si>
  <si>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</si>
  <si>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</si>
  <si>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</si>
  <si>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</si>
  <si>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</si>
  <si>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</si>
  <si>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</si>
  <si>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</si>
  <si>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</si>
  <si>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</si>
  <si>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</si>
  <si>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</si>
  <si>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</si>
  <si>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</si>
  <si>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</si>
  <si>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</si>
  <si>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</si>
  <si>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</si>
  <si>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</si>
  <si>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</si>
  <si>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</si>
  <si>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</si>
  <si>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</si>
  <si>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</si>
  <si>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</si>
  <si>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</si>
  <si>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</si>
  <si>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</si>
  <si>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</si>
  <si>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</si>
  <si>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</si>
  <si>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</si>
  <si>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</si>
  <si>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</si>
  <si>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</si>
  <si>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</si>
  <si>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</si>
  <si>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</si>
  <si>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</si>
  <si>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</si>
  <si>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</si>
  <si>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</si>
  <si>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</si>
  <si>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</si>
  <si>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</si>
  <si>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</si>
  <si>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</si>
  <si>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</si>
  <si>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</si>
  <si>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</si>
  <si>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</si>
  <si>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</si>
  <si>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</si>
  <si>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</si>
  <si>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</si>
  <si>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</si>
  <si>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</si>
  <si>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</si>
  <si>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</si>
  <si>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</si>
  <si>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</si>
  <si>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</si>
  <si>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</si>
  <si>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</si>
  <si>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</si>
  <si>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</si>
  <si>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</si>
  <si>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</si>
  <si>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</si>
  <si>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</si>
  <si>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</si>
  <si>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</si>
  <si>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</si>
  <si>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</si>
  <si>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</si>
  <si>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</si>
  <si>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</si>
  <si>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</si>
  <si>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</si>
  <si>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</si>
  <si>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</si>
  <si>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</si>
  <si>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</si>
  <si>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</si>
  <si>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</si>
  <si>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</si>
  <si>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</si>
  <si>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</si>
  <si>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</si>
  <si>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</si>
  <si>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</si>
  <si>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</si>
  <si>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</si>
  <si>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</si>
  <si>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</si>
  <si>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</si>
  <si>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</si>
  <si>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</si>
  <si>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</si>
  <si>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</si>
  <si>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</si>
  <si>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</si>
  <si>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</si>
  <si>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</si>
  <si>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</si>
  <si>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</si>
  <si>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</si>
  <si>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</si>
  <si>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</si>
  <si>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</si>
  <si>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</si>
  <si>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</si>
  <si>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</si>
  <si>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</si>
  <si>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</si>
  <si>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</si>
  <si>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</si>
  <si>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</si>
  <si>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</si>
  <si>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</si>
  <si>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</si>
  <si>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</si>
  <si>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</si>
  <si>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</si>
  <si>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</si>
  <si>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</si>
  <si>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</si>
  <si>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</si>
  <si>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</si>
  <si>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</si>
  <si>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</si>
  <si>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</si>
  <si>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</si>
  <si>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</si>
  <si>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</si>
  <si>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</si>
  <si>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</si>
  <si>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</si>
  <si>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</si>
  <si>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</si>
  <si>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</si>
  <si>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</si>
  <si>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</si>
  <si>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</si>
  <si>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</si>
  <si>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</si>
  <si>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</si>
  <si>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</si>
  <si>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</si>
  <si>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</si>
  <si>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</si>
  <si>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</si>
  <si>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</si>
  <si>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</si>
  <si>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</si>
  <si>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</si>
  <si>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</si>
  <si>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</si>
  <si>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</si>
  <si>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</si>
  <si>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</si>
  <si>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</si>
  <si>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</si>
  <si>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</si>
  <si>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</si>
  <si>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</si>
  <si>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</si>
  <si>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</si>
  <si>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</si>
  <si>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</si>
  <si>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</si>
  <si>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</si>
  <si>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</si>
  <si>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</si>
  <si>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</si>
  <si>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</si>
  <si>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</si>
  <si>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</si>
  <si>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</si>
  <si>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</si>
  <si>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</si>
  <si>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</si>
  <si>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</si>
  <si>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</si>
  <si>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</si>
  <si>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</si>
  <si>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</si>
  <si>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</si>
  <si>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</si>
  <si>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</si>
  <si>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</si>
  <si>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</si>
  <si>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</si>
  <si>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</si>
  <si>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</si>
  <si>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</si>
  <si>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</si>
  <si>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</si>
  <si>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</si>
  <si>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</si>
  <si>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</si>
  <si>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</si>
  <si>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</si>
  <si>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</si>
  <si>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</si>
  <si>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</si>
  <si>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</si>
  <si>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</si>
  <si>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</si>
  <si>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</si>
  <si>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</si>
  <si>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</si>
  <si>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</si>
  <si>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</si>
  <si>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</si>
  <si>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</si>
  <si>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</si>
  <si>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</si>
  <si>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</si>
  <si>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</si>
  <si>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</si>
  <si>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</si>
  <si>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</si>
  <si>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</si>
  <si>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</si>
  <si>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</si>
  <si>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</si>
  <si>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</si>
  <si>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</si>
  <si>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</si>
  <si>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</si>
  <si>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</si>
  <si>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</si>
  <si>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</si>
  <si>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</si>
  <si>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</si>
  <si>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</si>
  <si>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</si>
  <si>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</si>
  <si>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</si>
  <si>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</si>
  <si>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</si>
  <si>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</si>
  <si>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</si>
  <si>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</si>
  <si>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</si>
  <si>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</si>
  <si>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</si>
  <si>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</si>
  <si>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</si>
  <si>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</si>
  <si>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</si>
  <si>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</si>
  <si>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</si>
  <si>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</si>
  <si>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</si>
  <si>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</si>
  <si>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</si>
  <si>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</si>
  <si>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</si>
  <si>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</si>
  <si>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</si>
  <si>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</si>
  <si>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</si>
  <si>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</si>
  <si>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</si>
  <si>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</si>
  <si>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</si>
  <si>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</si>
  <si>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</si>
  <si>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</si>
  <si>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</si>
  <si>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</si>
  <si>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</si>
  <si>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</si>
  <si>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</si>
  <si>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</si>
  <si>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</si>
  <si>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</si>
  <si>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</si>
  <si>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</si>
  <si>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</si>
  <si>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</si>
  <si>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</si>
  <si>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</si>
  <si>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</si>
  <si>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</si>
  <si>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</si>
  <si>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</si>
  <si>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</si>
  <si>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</si>
  <si>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</si>
  <si>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</si>
  <si>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</si>
  <si>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</si>
  <si>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</si>
  <si>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</si>
  <si>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</si>
  <si>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</si>
  <si>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</si>
  <si>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</si>
  <si>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</si>
  <si>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</si>
  <si>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</si>
  <si>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</si>
  <si>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</si>
  <si>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</si>
  <si>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</si>
  <si>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</si>
  <si>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</si>
  <si>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</si>
  <si>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</si>
  <si>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</si>
  <si>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</si>
  <si>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</si>
  <si>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</si>
  <si>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</si>
  <si>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</si>
  <si>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</si>
  <si>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</si>
  <si>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</si>
  <si>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</si>
  <si>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</si>
  <si>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</si>
  <si>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</si>
  <si>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</si>
  <si>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</si>
  <si>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</si>
  <si>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</si>
  <si>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</si>
  <si>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</si>
  <si>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</si>
  <si>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</si>
  <si>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</si>
  <si>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</si>
  <si>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</si>
  <si>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</si>
  <si>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</si>
  <si>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</si>
  <si>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</si>
  <si>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</si>
  <si>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</si>
  <si>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</si>
  <si>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</si>
  <si>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</si>
  <si>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</si>
  <si>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</si>
  <si>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</si>
  <si>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</si>
  <si>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</si>
  <si>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</si>
  <si>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</si>
  <si>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</si>
  <si>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</si>
  <si>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</si>
  <si>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</si>
  <si>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</si>
  <si>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</si>
  <si>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</si>
  <si>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</si>
  <si>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</si>
  <si>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</si>
  <si>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</si>
  <si>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</si>
  <si>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</si>
  <si>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</si>
  <si>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</si>
  <si>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</si>
  <si>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</si>
  <si>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</si>
  <si>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</si>
  <si>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</si>
  <si>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</si>
  <si>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</si>
  <si>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</si>
  <si>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</si>
  <si>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</si>
  <si>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</si>
  <si>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</si>
  <si>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</si>
  <si>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</si>
  <si>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</si>
  <si>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</si>
  <si>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</si>
  <si>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</si>
  <si>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</si>
  <si>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</si>
  <si>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</si>
  <si>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</si>
  <si>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</si>
  <si>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</si>
  <si>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</si>
  <si>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</si>
  <si>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</si>
  <si>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</si>
  <si>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</si>
  <si>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</si>
  <si>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</si>
  <si>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</si>
  <si>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</si>
  <si>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</si>
  <si>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</si>
  <si>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</si>
  <si>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</si>
  <si>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</si>
  <si>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</si>
  <si>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</si>
  <si>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</si>
  <si>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</si>
  <si>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</si>
  <si>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</si>
  <si>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</si>
  <si>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</si>
  <si>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</si>
  <si>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</si>
  <si>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</si>
  <si>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</si>
  <si>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</si>
  <si>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</si>
  <si>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</si>
  <si>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</si>
  <si>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</si>
  <si>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</si>
  <si>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</si>
  <si>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</si>
  <si>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</si>
  <si>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</si>
  <si>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</si>
  <si>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</si>
  <si>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</si>
  <si>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</si>
  <si>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</si>
  <si>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</si>
  <si>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</si>
  <si>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</si>
  <si>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</si>
  <si>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</si>
  <si>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</si>
  <si>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</si>
  <si>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</si>
  <si>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</si>
  <si>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</si>
  <si>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</si>
  <si>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</si>
  <si>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</si>
  <si>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</si>
  <si>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</si>
  <si>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</si>
  <si>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</si>
  <si>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</si>
  <si>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</si>
  <si>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</si>
  <si>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</si>
  <si>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</si>
  <si>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</si>
  <si>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</si>
  <si>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</si>
  <si>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</si>
  <si>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</si>
  <si>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</si>
  <si>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</si>
  <si>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</si>
  <si>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</si>
  <si>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</si>
  <si>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</si>
  <si>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</si>
  <si>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</si>
  <si>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</si>
  <si>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</si>
  <si>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</si>
  <si>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</si>
  <si>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</si>
  <si>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</si>
  <si>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</si>
  <si>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</si>
  <si>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</si>
  <si>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</si>
  <si>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</si>
  <si>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</si>
  <si>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</si>
  <si>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</si>
  <si>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</si>
  <si>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</si>
  <si>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</si>
  <si>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</si>
  <si>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</si>
  <si>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</si>
  <si>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</si>
  <si>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</si>
  <si>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</si>
  <si>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</si>
  <si>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</si>
  <si>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</si>
  <si>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</si>
  <si>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</si>
  <si>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</si>
  <si>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</si>
  <si>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</si>
  <si>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</si>
  <si>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</si>
  <si>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</si>
  <si>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</si>
  <si>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</si>
  <si>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</si>
  <si>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</si>
  <si>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</si>
  <si>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</si>
  <si>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</si>
  <si>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</si>
  <si>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</si>
  <si>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</si>
  <si>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</si>
  <si>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</si>
  <si>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</si>
  <si>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</si>
  <si>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</si>
  <si>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</si>
  <si>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</si>
  <si>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</si>
  <si>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</si>
  <si>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</si>
  <si>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</si>
  <si>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</si>
  <si>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</si>
  <si>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</si>
  <si>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</si>
  <si>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</si>
  <si>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</si>
  <si>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</si>
  <si>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</si>
  <si>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</si>
  <si>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</si>
  <si>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</si>
  <si>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</si>
  <si>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</si>
  <si>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</si>
  <si>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</si>
  <si>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</si>
  <si>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</si>
  <si>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</si>
  <si>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</si>
  <si>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</si>
  <si>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</si>
  <si>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</si>
  <si>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</si>
  <si>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</si>
  <si>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</si>
  <si>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</si>
  <si>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</si>
  <si>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</si>
  <si>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</si>
  <si>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</si>
  <si>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</si>
  <si>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</si>
  <si>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</si>
  <si>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</si>
  <si>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</si>
  <si>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</si>
  <si>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</si>
  <si>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</si>
  <si>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</si>
  <si>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</si>
  <si>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</si>
  <si>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</si>
  <si>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</si>
  <si>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</si>
  <si>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</si>
  <si>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</si>
  <si>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</si>
  <si>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</si>
  <si>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</si>
  <si>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</si>
  <si>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</si>
  <si>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</si>
  <si>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</si>
  <si>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</si>
  <si>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</si>
  <si>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</si>
  <si>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</si>
  <si>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</si>
  <si>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</si>
  <si>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</si>
  <si>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</si>
  <si>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</si>
  <si>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</si>
  <si>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</si>
  <si>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</si>
  <si>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</si>
  <si>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</si>
  <si>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</si>
  <si>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</si>
  <si>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</si>
  <si>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</si>
  <si>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</si>
  <si>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</si>
  <si>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</si>
  <si>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</si>
  <si>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</si>
  <si>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</si>
  <si>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</si>
  <si>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</si>
  <si>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</si>
  <si>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</si>
  <si>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</si>
  <si>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</si>
  <si>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</si>
  <si>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</si>
  <si>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</si>
  <si>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</si>
  <si>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</si>
  <si>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</si>
  <si>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</si>
  <si>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</si>
  <si>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</si>
  <si>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</si>
  <si>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</si>
  <si>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</si>
  <si>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</si>
  <si>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</si>
  <si>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</si>
  <si>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</si>
  <si>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</si>
  <si>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</si>
  <si>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</si>
  <si>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</si>
  <si>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</si>
  <si>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</si>
  <si>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</si>
  <si>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</si>
  <si>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</si>
  <si>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</si>
  <si>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</si>
  <si>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</si>
  <si>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</si>
  <si>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</si>
  <si>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</si>
  <si>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</si>
  <si>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</si>
  <si>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</si>
  <si>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</si>
  <si>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</si>
  <si>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</si>
  <si>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</si>
  <si>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</si>
  <si>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</si>
  <si>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</si>
  <si>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</si>
  <si>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</si>
  <si>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</si>
  <si>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</si>
  <si>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</si>
  <si>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</si>
  <si>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</si>
  <si>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</si>
  <si>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</si>
  <si>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</si>
  <si>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</si>
  <si>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</si>
  <si>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</si>
  <si>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</si>
  <si>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</si>
  <si>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</si>
  <si>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</si>
  <si>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</si>
  <si>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</si>
  <si>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</si>
  <si>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</si>
  <si>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</si>
  <si>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</si>
  <si>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</si>
  <si>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</si>
  <si>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</si>
  <si>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</si>
  <si>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</si>
  <si>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</si>
  <si>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</si>
  <si>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</si>
  <si>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</si>
  <si>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</si>
  <si>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</si>
  <si>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</si>
  <si>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</si>
  <si>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</si>
  <si>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</si>
  <si>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</si>
  <si>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</si>
  <si>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</si>
  <si>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</si>
  <si>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</si>
  <si>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</si>
  <si>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</si>
  <si>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</si>
  <si>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</si>
  <si>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</si>
  <si>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</si>
  <si>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</si>
  <si>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</si>
  <si>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</si>
  <si>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</si>
  <si>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</si>
  <si>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</si>
  <si>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</si>
  <si>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</si>
  <si>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</si>
  <si>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</si>
  <si>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</si>
  <si>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</si>
  <si>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</si>
  <si>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</si>
  <si>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</si>
  <si>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</si>
  <si>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</si>
  <si>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</si>
  <si>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</si>
  <si>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</si>
  <si>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</si>
  <si>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</si>
  <si>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</si>
  <si>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</si>
  <si>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</si>
  <si>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</si>
  <si>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</si>
  <si>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</si>
  <si>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</si>
  <si>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</si>
  <si>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</si>
  <si>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</si>
  <si>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</si>
  <si>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</si>
  <si>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</si>
  <si>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</si>
  <si>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</si>
  <si>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</si>
  <si>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</si>
  <si>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</si>
  <si>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</si>
  <si>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</si>
  <si>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</si>
  <si>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</si>
  <si>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</si>
  <si>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</si>
  <si>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</si>
  <si>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</si>
  <si>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</si>
  <si>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</si>
  <si>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</si>
  <si>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</si>
  <si>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</si>
  <si>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</si>
  <si>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</si>
  <si>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</si>
  <si>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</si>
  <si>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</si>
  <si>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</si>
  <si>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</si>
  <si>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</si>
  <si>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</si>
  <si>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</si>
  <si>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</si>
  <si>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</si>
  <si>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</si>
  <si>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</si>
  <si>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</si>
  <si>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</si>
  <si>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</si>
  <si>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</si>
  <si>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</si>
  <si>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</si>
  <si>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</si>
  <si>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</si>
  <si>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</si>
  <si>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</si>
  <si>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</si>
  <si>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</si>
  <si>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</si>
  <si>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</si>
  <si>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</si>
  <si>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</si>
  <si>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</si>
  <si>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</si>
  <si>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</si>
  <si>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</si>
  <si>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</si>
  <si>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</si>
  <si>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</si>
  <si>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</si>
  <si>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</si>
  <si>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</si>
  <si>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</si>
  <si>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</si>
  <si>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</si>
  <si>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</si>
  <si>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</si>
  <si>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</si>
  <si>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</si>
  <si>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</si>
  <si>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</si>
  <si>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</si>
  <si>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</si>
  <si>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</si>
  <si>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</si>
  <si>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</si>
  <si>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</si>
  <si>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</si>
  <si>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</si>
  <si>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</si>
  <si>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</si>
  <si>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</si>
  <si>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</si>
  <si>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</si>
  <si>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</si>
  <si>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</si>
  <si>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</si>
  <si>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</si>
  <si>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</si>
  <si>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</si>
  <si>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</si>
  <si>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</si>
  <si>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</si>
  <si>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</si>
  <si>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</si>
  <si>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</si>
  <si>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</si>
  <si>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</si>
  <si>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</si>
  <si>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</si>
  <si>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</si>
  <si>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</si>
  <si>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</si>
  <si>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</si>
  <si>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</si>
  <si>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</si>
  <si>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</si>
  <si>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</si>
  <si>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</si>
  <si>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</si>
  <si>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</si>
  <si>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</si>
  <si>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</si>
  <si>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</si>
  <si>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</si>
  <si>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</si>
  <si>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</si>
  <si>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</si>
  <si>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</si>
  <si>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</si>
  <si>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</si>
  <si>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</si>
  <si>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</si>
  <si>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</si>
  <si>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</si>
  <si>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</si>
  <si>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</si>
  <si>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</si>
  <si>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</si>
  <si>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</si>
  <si>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</si>
  <si>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</si>
  <si>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</si>
  <si>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</si>
  <si>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</si>
  <si>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</si>
  <si>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</si>
  <si>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</si>
  <si>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</si>
  <si>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</si>
  <si>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</si>
  <si>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</si>
  <si>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</si>
  <si>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</si>
  <si>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</si>
  <si>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</si>
  <si>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</si>
  <si>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</si>
  <si>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</si>
  <si>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</si>
  <si>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</si>
  <si>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</si>
  <si>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</si>
  <si>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</si>
  <si>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</si>
  <si>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</si>
  <si>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</si>
  <si>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</si>
  <si>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</si>
  <si>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</si>
  <si>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</si>
  <si>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</si>
  <si>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</si>
  <si>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</si>
  <si>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</si>
  <si>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</si>
  <si>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</si>
  <si>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</si>
  <si>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</si>
  <si>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</si>
  <si>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</si>
  <si>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</si>
  <si>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</si>
  <si>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</si>
  <si>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</si>
  <si>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</si>
  <si>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</si>
  <si>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</si>
  <si>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</si>
  <si>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</si>
  <si>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</si>
  <si>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</si>
  <si>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</si>
  <si>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</si>
  <si>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</si>
  <si>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</si>
  <si>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</si>
  <si>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</si>
  <si>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</si>
  <si>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</si>
  <si>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</si>
  <si>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</si>
  <si>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</si>
  <si>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</si>
  <si>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</si>
  <si>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</si>
  <si>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</si>
  <si>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</si>
  <si>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</si>
  <si>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</si>
  <si>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</si>
  <si>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</si>
  <si>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</si>
  <si>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</si>
  <si>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</si>
  <si>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</si>
  <si>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</si>
  <si>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</si>
  <si>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</si>
  <si>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</si>
  <si>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</si>
  <si>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</si>
  <si>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</si>
  <si>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</si>
  <si>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</si>
  <si>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</si>
  <si>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</si>
  <si>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</si>
  <si>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</si>
  <si>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</si>
  <si>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</si>
  <si>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</si>
  <si>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</si>
  <si>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</si>
  <si>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</si>
  <si>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</si>
  <si>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</si>
  <si>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</si>
  <si>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</si>
  <si>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</si>
  <si>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</si>
  <si>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</si>
  <si>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</si>
  <si>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</si>
  <si>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</si>
  <si>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</si>
  <si>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</si>
  <si>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</si>
  <si>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</si>
  <si>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</si>
  <si>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</si>
  <si>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</si>
  <si>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</si>
  <si>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</si>
  <si>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</si>
  <si>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</si>
  <si>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</si>
  <si>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</si>
  <si>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</si>
  <si>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</si>
  <si>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</si>
  <si>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</si>
  <si>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</si>
  <si>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</si>
  <si>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</si>
  <si>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</si>
  <si>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</si>
  <si>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</si>
  <si>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</si>
  <si>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</si>
  <si>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</si>
  <si>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</si>
  <si>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</si>
  <si>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</si>
  <si>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</si>
  <si>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</si>
  <si>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</si>
  <si>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</si>
  <si>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</si>
  <si>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</si>
  <si>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</si>
  <si>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</si>
  <si>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</si>
  <si>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</si>
  <si>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</si>
  <si>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</si>
  <si>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</si>
  <si>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</si>
  <si>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</si>
  <si>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</si>
  <si>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</si>
  <si>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</si>
  <si>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</si>
  <si>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</si>
  <si>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</si>
  <si>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</si>
  <si>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</si>
  <si>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</si>
  <si>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</si>
  <si>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</si>
  <si>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</si>
  <si>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</si>
  <si>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</si>
  <si>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</si>
  <si>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</si>
  <si>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</si>
  <si>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</si>
  <si>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</si>
  <si>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</si>
  <si>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</si>
  <si>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</si>
  <si>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</si>
  <si>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</si>
  <si>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</si>
  <si>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</si>
  <si>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</si>
  <si>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</si>
  <si>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</si>
  <si>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</si>
  <si>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</si>
  <si>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</si>
  <si>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</si>
  <si>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</si>
  <si>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</si>
  <si>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</si>
  <si>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</si>
  <si>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</si>
  <si>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</si>
  <si>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</si>
  <si>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</si>
  <si>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</si>
  <si>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</si>
  <si>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</si>
  <si>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</si>
  <si>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</si>
  <si>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</si>
  <si>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</si>
  <si>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</si>
  <si>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</si>
  <si>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</si>
  <si>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</si>
  <si>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</si>
  <si>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</si>
  <si>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</si>
  <si>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</si>
  <si>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</si>
  <si>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</si>
  <si>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</si>
  <si>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</si>
  <si>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</si>
  <si>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</si>
  <si>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</si>
  <si>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</si>
  <si>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</si>
  <si>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</si>
  <si>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</si>
  <si>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</si>
  <si>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</si>
  <si>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</si>
  <si>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</si>
  <si>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</si>
  <si>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</si>
  <si>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</si>
  <si>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</si>
  <si>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</si>
  <si>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</si>
  <si>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</si>
  <si>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</si>
  <si>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</si>
  <si>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</si>
  <si>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</si>
  <si>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</si>
  <si>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</si>
  <si>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</si>
  <si>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</si>
  <si>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</si>
  <si>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</si>
  <si>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</si>
  <si>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</si>
  <si>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</si>
  <si>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</si>
  <si>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</si>
  <si>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</si>
  <si>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</si>
  <si>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</si>
  <si>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</si>
  <si>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</si>
  <si>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</si>
  <si>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</si>
  <si>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</si>
  <si>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</si>
  <si>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</si>
  <si>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</si>
  <si>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</si>
  <si>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</si>
  <si>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</si>
  <si>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</si>
  <si>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</si>
  <si>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</si>
  <si>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</si>
  <si>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</si>
  <si>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</si>
  <si>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</si>
  <si>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</si>
  <si>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</si>
  <si>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</si>
  <si>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</si>
  <si>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</si>
  <si>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</si>
  <si>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</si>
  <si>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</si>
  <si>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</si>
  <si>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</si>
  <si>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</si>
  <si>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</si>
  <si>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</si>
  <si>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</si>
  <si>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</si>
  <si>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</si>
  <si>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</si>
  <si>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</si>
  <si>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</si>
  <si>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</si>
  <si>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</si>
  <si>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</si>
  <si>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</si>
  <si>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</si>
  <si>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</si>
  <si>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</si>
  <si>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</si>
  <si>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</si>
  <si>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</si>
  <si>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</si>
  <si>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</si>
  <si>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</si>
  <si>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</si>
  <si>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</si>
  <si>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</si>
  <si>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</si>
  <si>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</si>
  <si>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</si>
  <si>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</si>
  <si>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</si>
  <si>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</si>
  <si>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</si>
  <si>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</si>
  <si>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</si>
  <si>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</si>
  <si>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</si>
  <si>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</si>
  <si>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</si>
  <si>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</si>
  <si>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</si>
  <si>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</si>
  <si>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</si>
  <si>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</si>
  <si>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</si>
  <si>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</si>
  <si>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</si>
  <si>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</si>
  <si>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</si>
  <si>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</si>
  <si>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</si>
  <si>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</si>
  <si>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</si>
  <si>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</si>
  <si>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</si>
  <si>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</si>
  <si>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</si>
  <si>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</si>
  <si>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</si>
  <si>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</si>
  <si>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</si>
  <si>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</si>
  <si>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</si>
  <si>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</si>
  <si>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</si>
  <si>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</si>
  <si>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</si>
  <si>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</si>
  <si>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</si>
  <si>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</si>
  <si>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</si>
  <si>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</si>
  <si>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</si>
  <si>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</si>
  <si>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</si>
  <si>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</si>
  <si>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</si>
  <si>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</si>
  <si>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</si>
  <si>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</si>
  <si>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</si>
  <si>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</si>
  <si>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</si>
  <si>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</si>
  <si>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</si>
  <si>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</si>
  <si>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</si>
  <si>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</si>
  <si>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</si>
  <si>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</si>
  <si>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</si>
  <si>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</si>
  <si>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</si>
  <si>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</si>
  <si>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</si>
  <si>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</si>
  <si>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</si>
  <si>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</si>
  <si>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</si>
  <si>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</si>
  <si>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</si>
  <si>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</si>
  <si>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</si>
  <si>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</si>
  <si>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</si>
  <si>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</si>
  <si>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</si>
  <si>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</si>
  <si>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</si>
  <si>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</si>
  <si>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</si>
  <si>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</si>
  <si>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</si>
  <si>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</si>
  <si>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</si>
  <si>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</si>
  <si>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</si>
  <si>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</si>
  <si>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</si>
  <si>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</si>
  <si>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</si>
  <si>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</si>
  <si>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</si>
  <si>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</si>
  <si>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</si>
  <si>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</si>
  <si>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</si>
  <si>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</si>
  <si>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</si>
  <si>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</si>
  <si>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</si>
  <si>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</si>
  <si>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</si>
  <si>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</si>
  <si>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</si>
  <si>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</si>
  <si>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</si>
  <si>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</si>
  <si>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</si>
  <si>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</si>
  <si>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</si>
  <si>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</si>
  <si>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</si>
  <si>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</si>
  <si>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</si>
  <si>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</si>
  <si>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</si>
  <si>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</si>
  <si>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</si>
  <si>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</si>
  <si>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</si>
  <si>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</si>
  <si>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</si>
  <si>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</si>
  <si>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</si>
  <si>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</si>
  <si>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</si>
  <si>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</si>
  <si>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</si>
  <si>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</si>
  <si>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</si>
  <si>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</si>
  <si>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</si>
  <si>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</si>
  <si>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</si>
  <si>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</si>
  <si>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</si>
  <si>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</si>
  <si>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</si>
  <si>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</si>
  <si>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</si>
  <si>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</si>
  <si>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</si>
  <si>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</si>
  <si>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</si>
  <si>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</si>
  <si>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</si>
  <si>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</si>
  <si>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</si>
  <si>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</si>
  <si>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</si>
  <si>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</si>
  <si>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</si>
  <si>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</si>
  <si>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</si>
  <si>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</si>
  <si>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</si>
  <si>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</si>
  <si>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</si>
  <si>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</si>
  <si>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</si>
  <si>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</si>
  <si>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</si>
  <si>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</si>
  <si>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</si>
  <si>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</si>
  <si>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</si>
  <si>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</si>
  <si>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</si>
  <si>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</si>
  <si>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</si>
  <si>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</si>
  <si>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</si>
  <si>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</si>
  <si>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</si>
  <si>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</si>
  <si>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</si>
  <si>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</si>
  <si>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</si>
  <si>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</si>
  <si>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</si>
  <si>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</si>
  <si>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</si>
  <si>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</si>
  <si>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</si>
  <si>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</si>
  <si>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</si>
  <si>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</si>
  <si>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</si>
  <si>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</si>
  <si>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</si>
  <si>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</si>
  <si>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</si>
  <si>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</si>
  <si>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</si>
  <si>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</si>
  <si>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</si>
  <si>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</si>
  <si>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</si>
  <si>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</si>
  <si>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</si>
  <si>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</si>
  <si>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</si>
  <si>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</si>
  <si>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</si>
  <si>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</si>
  <si>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</si>
  <si>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</si>
  <si>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</si>
  <si>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</si>
  <si>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</si>
  <si>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</si>
  <si>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</si>
  <si>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</si>
  <si>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</si>
  <si>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</si>
  <si>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</si>
  <si>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</si>
  <si>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</si>
  <si>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</si>
  <si>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</si>
  <si>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</si>
  <si>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</si>
  <si>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</si>
  <si>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</si>
  <si>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</si>
  <si>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</si>
  <si>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</si>
  <si>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</si>
  <si>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</si>
  <si>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</si>
  <si>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</si>
  <si>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</si>
  <si>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</si>
  <si>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</si>
  <si>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</si>
  <si>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</si>
  <si>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</si>
  <si>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</si>
  <si>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</si>
  <si>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</si>
  <si>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</si>
  <si>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</si>
  <si>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</si>
  <si>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</si>
  <si>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</si>
  <si>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</si>
  <si>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</si>
  <si>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</si>
  <si>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</si>
  <si>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</si>
  <si>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</si>
  <si>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</si>
  <si>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</si>
  <si>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</si>
  <si>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</si>
  <si>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</si>
  <si>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</si>
  <si>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</si>
  <si>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</si>
  <si>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</si>
  <si>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</si>
  <si>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</si>
  <si>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</si>
  <si>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</si>
  <si>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</si>
  <si>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</si>
  <si>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</si>
  <si>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</si>
  <si>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</si>
  <si>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</si>
  <si>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</si>
  <si>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</si>
  <si>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</si>
  <si>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</si>
  <si>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</si>
  <si>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</si>
  <si>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</si>
  <si>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</si>
  <si>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</si>
  <si>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</si>
  <si>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</si>
  <si>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</si>
  <si>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</si>
  <si>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</si>
  <si>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</si>
  <si>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</si>
  <si>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</si>
  <si>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</si>
  <si>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</si>
  <si>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</si>
  <si>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</si>
  <si>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</si>
  <si>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</si>
  <si>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</si>
  <si>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</si>
  <si>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</si>
  <si>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</si>
  <si>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</si>
  <si>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</si>
  <si>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</si>
  <si>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</si>
  <si>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</si>
  <si>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</si>
  <si>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</si>
  <si>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</si>
  <si>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</si>
  <si>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</si>
  <si>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</si>
  <si>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</si>
  <si>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</si>
  <si>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</si>
  <si>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</si>
  <si>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</si>
  <si>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</si>
  <si>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</si>
  <si>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</si>
  <si>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</si>
  <si>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</si>
  <si>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</si>
  <si>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</si>
  <si>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</si>
  <si>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</si>
  <si>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</si>
  <si>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</si>
  <si>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</si>
  <si>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</si>
  <si>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</si>
  <si>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</si>
  <si>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</si>
  <si>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</si>
  <si>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</si>
  <si>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</si>
  <si>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</si>
  <si>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</si>
  <si>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</si>
  <si>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</si>
  <si>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</si>
  <si>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</si>
  <si>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</si>
  <si>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</si>
  <si>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</si>
  <si>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</si>
  <si>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</si>
  <si>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</si>
  <si>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</si>
  <si>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</si>
  <si>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</si>
  <si>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</si>
  <si>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</si>
  <si>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</si>
  <si>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</si>
  <si>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</si>
  <si>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</si>
  <si>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</si>
  <si>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</si>
  <si>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</si>
  <si>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</si>
  <si>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</si>
  <si>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</si>
  <si>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</si>
  <si>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</si>
  <si>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</si>
  <si>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</si>
  <si>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</si>
  <si>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</si>
  <si>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</si>
  <si>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</si>
  <si>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</si>
  <si>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</si>
  <si>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</si>
  <si>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</si>
  <si>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</si>
  <si>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</si>
  <si>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</si>
  <si>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</si>
  <si>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</si>
  <si>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</si>
  <si>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</si>
  <si>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</si>
  <si>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</si>
  <si>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</si>
  <si>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</si>
  <si>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</si>
  <si>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</si>
  <si>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</si>
  <si>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</si>
  <si>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</si>
  <si>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</si>
  <si>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</si>
  <si>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</si>
  <si>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</si>
  <si>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</si>
  <si>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</si>
  <si>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</si>
  <si>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</si>
  <si>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</si>
  <si>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</si>
  <si>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</si>
  <si>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</si>
  <si>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</si>
  <si>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</si>
  <si>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</si>
  <si>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</si>
  <si>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</si>
  <si>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</si>
  <si>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</si>
  <si>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</si>
  <si>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</si>
  <si>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</si>
  <si>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</si>
  <si>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</si>
  <si>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</si>
  <si>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</si>
  <si>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</si>
  <si>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</si>
  <si>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</si>
  <si>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</si>
  <si>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</si>
  <si>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</si>
  <si>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</si>
  <si>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</si>
  <si>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</si>
  <si>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</si>
  <si>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</si>
  <si>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</si>
  <si>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</si>
  <si>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</si>
  <si>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</si>
  <si>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</si>
  <si>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</si>
  <si>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</si>
  <si>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</si>
  <si>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</si>
  <si>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</si>
  <si>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</si>
  <si>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</si>
  <si>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</si>
  <si>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</si>
  <si>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</si>
  <si>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</si>
  <si>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</si>
  <si>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</si>
  <si>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</si>
  <si>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</si>
  <si>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</si>
  <si>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</si>
  <si>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</si>
  <si>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</si>
  <si>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</si>
  <si>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</si>
  <si>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</si>
  <si>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</si>
  <si>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</si>
  <si>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</si>
  <si>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</si>
  <si>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</si>
  <si>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</si>
  <si>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</si>
  <si>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</si>
  <si>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</si>
  <si>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</si>
  <si>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</si>
  <si>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</si>
  <si>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</si>
  <si>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</si>
  <si>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</si>
  <si>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</si>
  <si>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</si>
  <si>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</si>
  <si>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</si>
  <si>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</si>
  <si>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</si>
  <si>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</si>
  <si>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</si>
  <si>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</si>
  <si>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</si>
  <si>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</si>
  <si>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</si>
  <si>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</si>
  <si>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</si>
  <si>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</si>
  <si>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</si>
  <si>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</si>
  <si>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</si>
  <si>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</si>
  <si>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</si>
  <si>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</si>
  <si>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</si>
  <si>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</si>
  <si>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</si>
  <si>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</si>
  <si>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</si>
  <si>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</si>
  <si>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</si>
  <si>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</si>
  <si>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</si>
  <si>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</si>
  <si>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</si>
  <si>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</si>
  <si>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</si>
  <si>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</si>
  <si>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</si>
  <si>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</si>
  <si>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</si>
  <si>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</si>
  <si>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</si>
  <si>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</si>
  <si>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</si>
  <si>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</si>
  <si>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</si>
  <si>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</si>
  <si>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</si>
  <si>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</si>
  <si>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</si>
  <si>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</si>
  <si>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</si>
  <si>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</si>
  <si>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</si>
  <si>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</si>
  <si>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</si>
  <si>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</si>
  <si>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</si>
  <si>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</si>
  <si>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</si>
  <si>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</si>
  <si>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</si>
  <si>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</si>
  <si>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</si>
  <si>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</si>
  <si>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</si>
  <si>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</si>
  <si>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</si>
  <si>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</si>
  <si>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</si>
  <si>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</si>
  <si>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</si>
  <si>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</si>
  <si>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</si>
  <si>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</si>
  <si>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</si>
  <si>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</si>
  <si>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</si>
  <si>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</si>
  <si>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</si>
  <si>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</si>
  <si>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</si>
  <si>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</si>
  <si>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</si>
  <si>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</si>
  <si>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</si>
  <si>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</si>
  <si>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</si>
  <si>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</si>
  <si>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</si>
  <si>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</si>
  <si>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</si>
  <si>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</si>
  <si>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</si>
  <si>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</si>
  <si>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</si>
  <si>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</si>
  <si>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</si>
  <si>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</si>
  <si>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</si>
  <si>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</si>
  <si>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</si>
  <si>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</si>
  <si>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</si>
  <si>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</si>
  <si>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</si>
  <si>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</si>
  <si>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</si>
  <si>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</si>
  <si>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</si>
  <si>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</si>
  <si>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</si>
  <si>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</si>
  <si>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</si>
  <si>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</si>
  <si>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</si>
  <si>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</si>
  <si>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</si>
  <si>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</si>
  <si>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</si>
  <si>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</si>
  <si>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</si>
  <si>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</si>
  <si>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</si>
  <si>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</si>
  <si>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</si>
  <si>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</si>
  <si>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</si>
  <si>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</si>
  <si>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</si>
  <si>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</si>
  <si>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</si>
  <si>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</si>
  <si>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</si>
  <si>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</si>
  <si>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</si>
  <si>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</si>
  <si>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</si>
  <si>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</si>
  <si>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</si>
  <si>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</si>
  <si>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</si>
  <si>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</si>
  <si>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</si>
  <si>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</si>
  <si>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</si>
  <si>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</si>
  <si>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</si>
  <si>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</si>
  <si>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</si>
  <si>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</si>
  <si>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</si>
  <si>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</si>
  <si>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</si>
  <si>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</si>
  <si>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</si>
  <si>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</si>
  <si>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</si>
  <si>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</si>
  <si>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</si>
  <si>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</si>
  <si>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</si>
  <si>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</si>
  <si>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</si>
  <si>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</si>
  <si>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</si>
  <si>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</si>
  <si>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</si>
  <si>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</si>
  <si>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</si>
  <si>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</si>
  <si>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</si>
  <si>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</si>
  <si>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</si>
  <si>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</si>
  <si>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</si>
  <si>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</si>
  <si>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</si>
  <si>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</si>
  <si>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</si>
  <si>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</si>
  <si>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</si>
  <si>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</si>
  <si>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</si>
  <si>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</si>
  <si>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</si>
  <si>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</si>
  <si>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</si>
  <si>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</si>
  <si>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</si>
  <si>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</si>
  <si>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</si>
  <si>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</si>
  <si>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</si>
  <si>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</si>
  <si>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</si>
  <si>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</si>
  <si>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</si>
  <si>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</si>
  <si>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</si>
  <si>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</si>
  <si>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</si>
  <si>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</si>
  <si>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</si>
  <si>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</si>
  <si>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</si>
  <si>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</si>
  <si>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</si>
  <si>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</si>
  <si>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</si>
  <si>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</si>
  <si>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</si>
  <si>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</si>
  <si>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</si>
  <si>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</si>
  <si>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</si>
  <si>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</si>
  <si>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</si>
  <si>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</si>
  <si>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</si>
  <si>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</si>
  <si>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</si>
  <si>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</si>
  <si>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</si>
  <si>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</si>
  <si>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</si>
  <si>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</si>
  <si>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</si>
  <si>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</si>
  <si>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</si>
  <si>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</si>
  <si>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</si>
  <si>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</si>
  <si>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</si>
  <si>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</si>
  <si>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</si>
  <si>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</si>
  <si>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</si>
  <si>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</si>
  <si>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</si>
  <si>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</si>
  <si>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</si>
  <si>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</si>
  <si>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</si>
  <si>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</si>
  <si>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</si>
  <si>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</si>
  <si>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</si>
  <si>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</si>
  <si>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</si>
  <si>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</si>
  <si>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</si>
  <si>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</si>
  <si>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</si>
  <si>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</si>
  <si>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</si>
  <si>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</si>
  <si>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</si>
  <si>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</si>
  <si>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</si>
  <si>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</si>
  <si>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</si>
  <si>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</si>
  <si>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</si>
  <si>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</si>
  <si>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</si>
  <si>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</si>
  <si>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</si>
  <si>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</si>
  <si>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</si>
  <si>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</si>
  <si>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</si>
  <si>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</si>
  <si>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</si>
  <si>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</si>
  <si>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</si>
  <si>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</si>
  <si>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</si>
  <si>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</si>
  <si>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</si>
  <si>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</si>
  <si>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</si>
  <si>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</si>
  <si>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</si>
  <si>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</si>
  <si>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</si>
  <si>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</si>
  <si>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</si>
  <si>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</si>
  <si>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</si>
  <si>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</si>
  <si>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</si>
  <si>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</si>
  <si>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</si>
  <si>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</si>
  <si>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</si>
  <si>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</si>
  <si>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</si>
  <si>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</si>
  <si>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</si>
  <si>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</si>
  <si>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</si>
  <si>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</si>
  <si>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</si>
  <si>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</si>
  <si>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</si>
  <si>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</si>
  <si>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</si>
  <si>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</si>
  <si>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</si>
  <si>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</si>
  <si>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</si>
  <si>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</si>
  <si>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</si>
  <si>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</si>
  <si>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</si>
  <si>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</si>
  <si>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</si>
  <si>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</si>
  <si>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</si>
  <si>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</si>
  <si>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</si>
  <si>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</si>
  <si>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</si>
  <si>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</si>
  <si>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</si>
  <si>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</si>
  <si>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</si>
  <si>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</si>
  <si>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</si>
  <si>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</si>
  <si>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</si>
  <si>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</si>
  <si>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</si>
  <si>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</si>
  <si>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</si>
  <si>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</si>
  <si>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</si>
  <si>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</si>
  <si>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</si>
  <si>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</si>
  <si>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</si>
  <si>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</si>
  <si>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</si>
  <si>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</si>
  <si>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</si>
  <si>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</si>
  <si>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</si>
  <si>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</si>
  <si>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</si>
  <si>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</si>
  <si>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</si>
  <si>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</si>
  <si>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</si>
  <si>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</si>
  <si>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</si>
  <si>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</si>
  <si>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</si>
  <si>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</si>
  <si>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</si>
  <si>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</si>
  <si>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</si>
  <si>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</si>
  <si>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</si>
  <si>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</si>
  <si>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</si>
  <si>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</si>
  <si>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</si>
  <si>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</si>
  <si>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</si>
  <si>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</si>
  <si>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</si>
  <si>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</si>
  <si>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</si>
  <si>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</si>
  <si>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</si>
  <si>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</si>
  <si>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</si>
  <si>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</si>
  <si>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</si>
  <si>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</si>
  <si>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</si>
  <si>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</si>
  <si>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</si>
  <si>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</si>
  <si>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</si>
  <si>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</si>
  <si>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</si>
  <si>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</si>
  <si>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</si>
  <si>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</si>
  <si>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</si>
  <si>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</si>
  <si>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</si>
  <si>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</si>
  <si>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</si>
  <si>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</si>
  <si>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</si>
  <si>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</si>
  <si>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</si>
  <si>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</si>
  <si>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</si>
  <si>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</si>
  <si>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</si>
  <si>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</si>
  <si>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</si>
  <si>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</si>
  <si>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</si>
  <si>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</si>
  <si>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</si>
  <si>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</si>
  <si>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</si>
  <si>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</si>
  <si>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</si>
  <si>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</si>
  <si>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</si>
  <si>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</si>
  <si>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</si>
  <si>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</si>
  <si>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</si>
  <si>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</si>
  <si>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</si>
  <si>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</si>
  <si>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</si>
  <si>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</si>
  <si>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</si>
  <si>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</si>
  <si>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</si>
  <si>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</si>
  <si>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</si>
  <si>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</si>
  <si>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</si>
  <si>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</si>
  <si>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</si>
  <si>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</si>
  <si>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</si>
  <si>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</si>
  <si>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</si>
  <si>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</si>
  <si>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</si>
  <si>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</si>
  <si>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</si>
  <si>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</si>
  <si>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</si>
  <si>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</si>
  <si>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</si>
  <si>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</si>
  <si>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</si>
  <si>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</si>
  <si>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</si>
  <si>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</si>
  <si>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</si>
  <si>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</si>
  <si>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</si>
  <si>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</si>
  <si>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</si>
  <si>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</si>
  <si>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</si>
  <si>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</si>
  <si>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</si>
  <si>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</si>
  <si>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</si>
  <si>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</si>
  <si>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</si>
  <si>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</si>
  <si>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</si>
  <si>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</si>
  <si>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</si>
  <si>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</si>
  <si>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</si>
  <si>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</si>
  <si>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</si>
  <si>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</si>
  <si>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</si>
  <si>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</si>
  <si>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</si>
  <si>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</si>
  <si>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</si>
  <si>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</si>
  <si>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</si>
  <si>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</si>
  <si>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</si>
  <si>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</si>
  <si>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</si>
  <si>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</si>
  <si>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</si>
  <si>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</si>
  <si>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</si>
  <si>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</si>
  <si>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</si>
  <si>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</si>
  <si>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</si>
  <si>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</si>
  <si>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</si>
  <si>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</si>
  <si>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</si>
  <si>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</si>
  <si>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</si>
  <si>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</si>
  <si>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</si>
  <si>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</si>
  <si>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</si>
  <si>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</si>
  <si>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</si>
  <si>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</si>
  <si>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</si>
  <si>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</si>
  <si>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</si>
  <si>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</si>
  <si>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</si>
  <si>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</si>
  <si>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</si>
  <si>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</si>
  <si>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</si>
  <si>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</si>
  <si>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</si>
  <si>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</si>
  <si>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</si>
  <si>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</si>
  <si>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</si>
  <si>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</si>
  <si>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</si>
  <si>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</si>
  <si>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</si>
  <si>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</si>
  <si>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</si>
  <si>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</si>
  <si>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</si>
  <si>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</si>
  <si>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</si>
  <si>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</si>
  <si>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</si>
  <si>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</si>
  <si>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</si>
  <si>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</si>
  <si>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</si>
  <si>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</si>
  <si>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</si>
  <si>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</si>
  <si>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</si>
  <si>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</si>
  <si>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</si>
  <si>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</si>
  <si>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</si>
  <si>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</si>
  <si>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</si>
  <si>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</si>
  <si>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</si>
  <si>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</si>
  <si>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</si>
  <si>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</si>
  <si>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</si>
  <si>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</si>
  <si>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</si>
  <si>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</si>
  <si>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</si>
  <si>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</si>
  <si>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</si>
  <si>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</si>
  <si>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</si>
  <si>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</si>
  <si>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</si>
  <si>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</si>
  <si>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</si>
  <si>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</si>
  <si>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</si>
  <si>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</si>
  <si>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</si>
  <si>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</si>
  <si>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</si>
  <si>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</si>
  <si>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</si>
  <si>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</si>
  <si>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</si>
  <si>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</si>
  <si>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</si>
  <si>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</si>
  <si>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</si>
  <si>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</si>
  <si>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</si>
  <si>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</si>
  <si>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</si>
  <si>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</si>
  <si>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</si>
  <si>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</si>
  <si>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</si>
  <si>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</si>
  <si>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</si>
  <si>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</si>
  <si>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</si>
  <si>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</si>
  <si>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</si>
  <si>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</si>
  <si>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</si>
  <si>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</si>
  <si>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</si>
  <si>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</si>
  <si>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</si>
  <si>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</si>
  <si>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</si>
  <si>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</si>
  <si>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</si>
  <si>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</si>
  <si>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</si>
  <si>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</si>
  <si>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</si>
  <si>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</si>
  <si>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</si>
  <si>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</si>
  <si>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</si>
  <si>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</si>
  <si>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</si>
  <si>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</si>
  <si>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</si>
  <si>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</si>
  <si>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</si>
  <si>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</si>
  <si>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</si>
  <si>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</si>
  <si>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</si>
  <si>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</si>
  <si>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</si>
  <si>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</si>
  <si>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</si>
  <si>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</si>
  <si>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</si>
  <si>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</si>
  <si>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</si>
  <si>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</si>
  <si>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</si>
  <si>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</si>
  <si>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</si>
  <si>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</si>
  <si>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</si>
  <si>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</si>
  <si>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</si>
  <si>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</si>
  <si>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</si>
  <si>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</si>
  <si>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</si>
  <si>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</si>
  <si>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</si>
  <si>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</si>
  <si>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</si>
  <si>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</si>
  <si>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</si>
  <si>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</si>
  <si>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</si>
  <si>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</si>
  <si>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</si>
  <si>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</si>
  <si>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</si>
  <si>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</si>
  <si>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</si>
  <si>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</si>
  <si>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</si>
  <si>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</si>
  <si>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</si>
  <si>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</si>
  <si>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</si>
  <si>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</si>
  <si>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</si>
  <si>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</si>
  <si>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</si>
  <si>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</si>
  <si>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</si>
  <si>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</si>
  <si>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</si>
  <si>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</si>
  <si>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</si>
  <si>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</si>
  <si>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</si>
  <si>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</si>
  <si>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</si>
  <si>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</si>
  <si>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</si>
  <si>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</si>
  <si>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</si>
  <si>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</si>
  <si>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</si>
  <si>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</si>
  <si>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</si>
  <si>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</si>
  <si>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</si>
  <si>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</si>
  <si>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</si>
  <si>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</si>
  <si>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</si>
  <si>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</si>
  <si>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</si>
  <si>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</si>
  <si>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</si>
  <si>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</si>
  <si>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</si>
  <si>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</si>
  <si>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</si>
  <si>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</si>
  <si>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</si>
  <si>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</si>
  <si>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</si>
  <si>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</si>
  <si>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</si>
  <si>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</si>
  <si>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</si>
  <si>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</si>
  <si>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</si>
  <si>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</si>
  <si>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</si>
  <si>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</si>
  <si>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</si>
  <si>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</si>
  <si>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</si>
  <si>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</si>
  <si>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</si>
  <si>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</si>
  <si>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</si>
  <si>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</si>
  <si>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</si>
  <si>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</si>
  <si>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</si>
  <si>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</si>
  <si>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</si>
  <si>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</si>
  <si>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</si>
  <si>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</si>
  <si>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</si>
  <si>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</si>
  <si>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</si>
  <si>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</si>
  <si>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</si>
  <si>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</si>
  <si>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</si>
  <si>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</si>
  <si>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</si>
  <si>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</si>
  <si>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</si>
  <si>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</si>
  <si>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</si>
  <si>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</si>
  <si>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</si>
  <si>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</si>
  <si>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</si>
  <si>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</si>
  <si>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</si>
  <si>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</si>
  <si>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</si>
  <si>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</si>
  <si>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</si>
  <si>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</si>
  <si>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</si>
  <si>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</si>
  <si>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</si>
  <si>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</si>
  <si>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</si>
  <si>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</si>
  <si>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</si>
  <si>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</si>
  <si>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</si>
  <si>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</si>
  <si>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</si>
  <si>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</si>
  <si>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</si>
  <si>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</si>
  <si>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</si>
  <si>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</si>
  <si>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</si>
  <si>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</si>
  <si>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</si>
  <si>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</si>
  <si>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</si>
  <si>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</si>
  <si>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</si>
  <si>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</si>
  <si>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</si>
  <si>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</si>
  <si>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</si>
  <si>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</si>
  <si>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</si>
  <si>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</si>
  <si>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</si>
  <si>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</si>
  <si>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</si>
  <si>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</si>
  <si>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</si>
  <si>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</si>
  <si>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</si>
  <si>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</si>
  <si>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</si>
  <si>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</si>
  <si>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</si>
  <si>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</si>
  <si>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</si>
  <si>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</si>
  <si>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</si>
  <si>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</si>
  <si>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</si>
  <si>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</si>
  <si>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</si>
  <si>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</si>
  <si>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</si>
  <si>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</si>
  <si>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</si>
  <si>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</si>
  <si>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</si>
  <si>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</si>
  <si>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</si>
  <si>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</si>
  <si>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</si>
  <si>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</si>
  <si>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</si>
  <si>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</si>
  <si>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</si>
  <si>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</si>
  <si>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</si>
  <si>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</si>
  <si>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</si>
  <si>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</si>
  <si>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</si>
  <si>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</si>
  <si>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</si>
  <si>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</si>
  <si>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</si>
  <si>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</si>
  <si>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</si>
  <si>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</si>
  <si>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</si>
  <si>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</si>
  <si>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</si>
  <si>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</si>
  <si>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</si>
  <si>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</si>
  <si>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</si>
  <si>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</si>
  <si>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</si>
  <si>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</si>
  <si>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</si>
  <si>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</si>
  <si>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</si>
  <si>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</si>
  <si>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</si>
  <si>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</si>
  <si>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</si>
  <si>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</si>
  <si>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</si>
  <si>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</si>
  <si>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</si>
  <si>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</si>
  <si>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</si>
  <si>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</si>
  <si>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</si>
  <si>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</si>
  <si>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</si>
  <si>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</si>
  <si>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</si>
  <si>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</si>
  <si>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</si>
  <si>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</si>
  <si>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</si>
  <si>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</si>
  <si>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</si>
  <si>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</si>
  <si>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</si>
  <si>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</si>
  <si>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</si>
  <si>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</si>
  <si>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</si>
  <si>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</si>
  <si>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</si>
  <si>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</si>
  <si>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</si>
  <si>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</si>
  <si>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</si>
  <si>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</si>
  <si>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</si>
  <si>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</si>
  <si>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</si>
  <si>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</si>
  <si>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</si>
  <si>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</si>
  <si>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</si>
  <si>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</si>
  <si>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</si>
  <si>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</si>
  <si>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</si>
  <si>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</si>
  <si>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</si>
  <si>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</si>
  <si>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</si>
  <si>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</si>
  <si>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</si>
  <si>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</si>
  <si>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</si>
  <si>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</si>
  <si>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</si>
  <si>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</si>
  <si>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</si>
  <si>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</si>
  <si>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</si>
  <si>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</si>
  <si>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</si>
  <si>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</si>
  <si>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</si>
  <si>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</si>
  <si>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</si>
  <si>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</si>
  <si>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</si>
  <si>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</si>
  <si>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</si>
  <si>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</si>
  <si>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</si>
  <si>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</si>
  <si>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</si>
  <si>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</si>
  <si>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</si>
  <si>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</si>
  <si>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</si>
  <si>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</si>
  <si>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</si>
  <si>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</si>
  <si>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</si>
  <si>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</si>
  <si>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</si>
  <si>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</si>
  <si>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</si>
  <si>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</si>
  <si>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</si>
  <si>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</si>
  <si>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</si>
  <si>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</si>
  <si>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</si>
  <si>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</si>
  <si>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</si>
  <si>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</si>
  <si>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</si>
  <si>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</si>
  <si>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</si>
  <si>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</si>
  <si>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</si>
  <si>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</si>
  <si>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</si>
  <si>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</si>
  <si>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</si>
  <si>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</si>
  <si>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</si>
  <si>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</si>
  <si>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</si>
  <si>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</si>
  <si>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</si>
  <si>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</si>
  <si>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</si>
  <si>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</si>
  <si>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</si>
  <si>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</si>
  <si>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</si>
  <si>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</si>
  <si>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</si>
  <si>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</si>
  <si>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</si>
  <si>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</si>
  <si>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</si>
  <si>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</si>
  <si>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</si>
  <si>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</si>
  <si>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</si>
  <si>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</si>
  <si>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</si>
  <si>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</si>
  <si>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</si>
  <si>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</si>
  <si>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</si>
  <si>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</si>
  <si>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</si>
  <si>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</si>
  <si>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</si>
  <si>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</si>
  <si>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</si>
  <si>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</si>
  <si>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</si>
  <si>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</si>
  <si>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</si>
  <si>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</si>
  <si>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</si>
  <si>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</si>
  <si>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</si>
  <si>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</si>
  <si>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</si>
  <si>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</si>
  <si>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</si>
  <si>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</si>
  <si>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</si>
  <si>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</si>
  <si>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</si>
  <si>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</si>
  <si>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</si>
  <si>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</si>
  <si>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</si>
  <si>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</si>
  <si>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</si>
  <si>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</si>
  <si>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</si>
  <si>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</si>
  <si>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</si>
  <si>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</si>
  <si>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</si>
  <si>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</si>
  <si>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</si>
  <si>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</si>
  <si>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</si>
  <si>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</si>
  <si>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</si>
  <si>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</si>
  <si>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</si>
  <si>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</si>
  <si>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</si>
  <si>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</si>
  <si>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</si>
  <si>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</si>
  <si>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</si>
  <si>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</si>
  <si>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</si>
  <si>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</si>
  <si>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</si>
  <si>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</si>
  <si>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</si>
  <si>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</si>
  <si>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</si>
  <si>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</si>
  <si>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</si>
  <si>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</si>
  <si>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</si>
  <si>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</si>
  <si>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</si>
  <si>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</si>
  <si>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</si>
  <si>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</si>
  <si>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</si>
  <si>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</si>
  <si>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</si>
  <si>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</si>
  <si>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</si>
  <si>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</si>
  <si>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</si>
  <si>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</si>
  <si>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</si>
  <si>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</si>
  <si>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</si>
  <si>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</si>
  <si>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</si>
  <si>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</si>
  <si>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</si>
  <si>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</si>
  <si>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</si>
  <si>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</si>
  <si>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</si>
  <si>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</si>
  <si>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</si>
  <si>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</si>
  <si>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</si>
  <si>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</si>
  <si>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</si>
  <si>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</si>
  <si>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</si>
  <si>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</si>
  <si>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</si>
  <si>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</si>
  <si>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</si>
  <si>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</si>
  <si>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</si>
  <si>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</si>
  <si>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</si>
  <si>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</si>
  <si>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</si>
  <si>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</si>
  <si>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</si>
  <si>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</si>
  <si>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</si>
  <si>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</si>
  <si>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</si>
  <si>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</si>
  <si>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</si>
  <si>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</si>
  <si>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</si>
  <si>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</si>
  <si>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</si>
  <si>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</si>
  <si>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</si>
  <si>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</si>
  <si>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</si>
  <si>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</si>
  <si>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</si>
  <si>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</si>
  <si>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</si>
  <si>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</si>
  <si>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</si>
  <si>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</si>
  <si>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</si>
  <si>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</si>
  <si>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</si>
  <si>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</si>
  <si>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</si>
  <si>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</si>
  <si>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</si>
  <si>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</si>
  <si>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</si>
  <si>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</si>
  <si>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</si>
  <si>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</si>
  <si>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</si>
  <si>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</si>
  <si>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</si>
  <si>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</si>
  <si>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</si>
  <si>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</si>
  <si>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</si>
  <si>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</si>
  <si>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</si>
  <si>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</si>
  <si>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</si>
  <si>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</si>
  <si>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</si>
  <si>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</si>
  <si>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</si>
  <si>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</si>
  <si>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</si>
  <si>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</si>
  <si>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</si>
  <si>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</si>
  <si>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</si>
  <si>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</si>
  <si>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</si>
  <si>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</si>
  <si>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</si>
  <si>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</si>
  <si>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</si>
  <si>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</si>
  <si>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</si>
  <si>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</si>
  <si>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</si>
  <si>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</si>
  <si>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</si>
  <si>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</si>
  <si>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</si>
  <si>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</si>
  <si>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</si>
  <si>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</si>
  <si>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</si>
  <si>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</si>
  <si>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</si>
  <si>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</si>
  <si>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</si>
  <si>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</si>
  <si>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</si>
  <si>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</si>
  <si>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</si>
  <si>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</si>
  <si>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</si>
  <si>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</si>
  <si>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</si>
  <si>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</si>
  <si>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</si>
  <si>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</si>
  <si>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</si>
  <si>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</si>
  <si>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</si>
  <si>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</si>
  <si>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</si>
  <si>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</si>
  <si>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</si>
  <si>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</si>
  <si>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</si>
  <si>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</si>
  <si>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</si>
  <si>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</si>
  <si>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</si>
  <si>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</si>
  <si>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</si>
  <si>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</si>
  <si>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</si>
  <si>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</si>
  <si>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</si>
  <si>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</si>
  <si>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</si>
  <si>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</si>
  <si>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</si>
  <si>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</si>
  <si>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</si>
  <si>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</si>
  <si>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</si>
  <si>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</si>
  <si>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</si>
  <si>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</si>
  <si>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</si>
  <si>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</si>
  <si>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</si>
  <si>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</si>
  <si>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</si>
  <si>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</si>
  <si>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</si>
  <si>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</si>
  <si>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</si>
  <si>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</si>
  <si>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</si>
  <si>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</si>
  <si>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</si>
  <si>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</si>
  <si>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</si>
  <si>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</si>
  <si>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</si>
  <si>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</si>
  <si>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</si>
  <si>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</si>
  <si>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</si>
  <si>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</si>
  <si>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</si>
  <si>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</si>
  <si>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</si>
  <si>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</si>
  <si>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</si>
  <si>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</si>
  <si>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</si>
  <si>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</si>
  <si>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</si>
  <si>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</si>
  <si>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</si>
  <si>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</si>
  <si>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</si>
  <si>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</si>
  <si>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</si>
  <si>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</si>
  <si>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</si>
  <si>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</si>
  <si>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</si>
  <si>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</si>
  <si>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</si>
  <si>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</si>
  <si>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</si>
  <si>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</si>
  <si>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</si>
  <si>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</si>
  <si>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</si>
  <si>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</si>
  <si>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</si>
  <si>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</si>
  <si>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</si>
  <si>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</si>
  <si>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</si>
  <si>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</si>
  <si>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</si>
  <si>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</si>
  <si>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</si>
  <si>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</si>
  <si>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</si>
  <si>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</si>
  <si>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</si>
  <si>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</si>
  <si>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</si>
  <si>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</si>
  <si>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</si>
  <si>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</si>
  <si>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</si>
  <si>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</si>
  <si>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</si>
  <si>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</si>
  <si>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</si>
  <si>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</si>
  <si>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</si>
  <si>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</si>
  <si>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</si>
  <si>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</si>
  <si>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</si>
  <si>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</si>
  <si>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</si>
  <si>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</si>
  <si>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</si>
  <si>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</si>
  <si>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</si>
  <si>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</si>
  <si>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</si>
  <si>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</si>
  <si>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</si>
  <si>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</si>
  <si>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</si>
  <si>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</si>
  <si>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</si>
  <si>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</si>
  <si>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</si>
  <si>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</si>
  <si>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</si>
  <si>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</si>
  <si>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</si>
  <si>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</si>
  <si>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</si>
  <si>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</si>
  <si>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</si>
  <si>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</si>
  <si>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</si>
  <si>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</si>
  <si>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</si>
  <si>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</si>
  <si>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</si>
  <si>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</si>
  <si>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</si>
  <si>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</si>
  <si>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</si>
  <si>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</si>
  <si>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</si>
  <si>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</si>
  <si>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</si>
  <si>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</si>
  <si>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</si>
  <si>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</si>
  <si>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</si>
  <si>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</si>
  <si>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</si>
  <si>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</si>
  <si>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</si>
  <si>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</si>
  <si>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</si>
  <si>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</si>
  <si>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</si>
  <si>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</si>
  <si>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</si>
  <si>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</si>
  <si>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</si>
  <si>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</si>
  <si>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</si>
  <si>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</si>
  <si>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</si>
  <si>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</si>
  <si>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</si>
  <si>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</si>
  <si>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</si>
  <si>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</si>
  <si>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</si>
  <si>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</si>
  <si>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</si>
  <si>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</si>
  <si>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</si>
  <si>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</si>
  <si>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</si>
  <si>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</si>
  <si>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</si>
  <si>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</si>
  <si>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</si>
  <si>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</si>
  <si>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</si>
  <si>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</si>
  <si>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</si>
  <si>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</si>
  <si>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</si>
  <si>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</si>
  <si>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</si>
  <si>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</si>
  <si>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</si>
  <si>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</si>
  <si>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</si>
  <si>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</si>
  <si>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</si>
  <si>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</si>
  <si>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</si>
  <si>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</si>
  <si>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</si>
  <si>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</si>
  <si>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</si>
  <si>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</si>
  <si>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</si>
  <si>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</si>
  <si>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</si>
  <si>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</si>
  <si>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</si>
  <si>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</si>
  <si>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</si>
  <si>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</si>
  <si>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</si>
  <si>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</si>
  <si>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</si>
  <si>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</si>
  <si>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</si>
  <si>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</si>
  <si>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</si>
  <si>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</si>
  <si>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</si>
  <si>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</si>
  <si>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</si>
  <si>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</si>
  <si>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</si>
  <si>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</si>
  <si>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</si>
  <si>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</si>
  <si>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</si>
  <si>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</si>
  <si>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</si>
  <si>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</si>
  <si>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</si>
  <si>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</si>
  <si>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</si>
  <si>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</si>
  <si>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</si>
  <si>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</si>
  <si>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</si>
  <si>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</si>
  <si>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</si>
  <si>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</si>
  <si>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</si>
  <si>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</si>
  <si>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</si>
  <si>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</si>
  <si>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</si>
  <si>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</si>
  <si>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</si>
  <si>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</si>
  <si>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</si>
  <si>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</si>
  <si>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</si>
  <si>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</si>
  <si>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</si>
  <si>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</si>
  <si>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</si>
  <si>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</si>
  <si>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</si>
  <si>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</si>
  <si>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</si>
  <si>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</si>
  <si>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</si>
  <si>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</si>
  <si>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</si>
  <si>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</si>
  <si>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</si>
  <si>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</si>
  <si>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</si>
  <si>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</si>
  <si>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</si>
  <si>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</si>
  <si>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</si>
  <si>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</si>
  <si>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</si>
  <si>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</si>
  <si>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</si>
  <si>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</si>
  <si>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</si>
  <si>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</si>
  <si>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</si>
  <si>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</si>
  <si>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</si>
  <si>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</si>
  <si>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</si>
  <si>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</si>
  <si>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</si>
  <si>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</si>
  <si>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</si>
  <si>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</si>
  <si>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</si>
  <si>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</si>
  <si>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</si>
  <si>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</si>
  <si>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</si>
  <si>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</si>
  <si>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</si>
  <si>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</si>
  <si>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</si>
  <si>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</si>
  <si>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</si>
  <si>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</si>
  <si>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</si>
  <si>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</si>
  <si>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</si>
  <si>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</si>
  <si>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</si>
  <si>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</si>
  <si>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</si>
  <si>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</si>
  <si>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</si>
  <si>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</si>
  <si>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</si>
  <si>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</si>
  <si>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</si>
  <si>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</si>
  <si>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</si>
  <si>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</si>
  <si>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</si>
  <si>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</si>
  <si>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</si>
  <si>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</si>
  <si>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</si>
  <si>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</si>
  <si>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</si>
  <si>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</si>
  <si>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</si>
  <si>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</si>
  <si>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</si>
  <si>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</si>
  <si>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</si>
  <si>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</si>
  <si>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</si>
  <si>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</si>
  <si>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</si>
  <si>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</si>
  <si>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</si>
  <si>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</si>
  <si>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</si>
  <si>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</si>
  <si>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</si>
  <si>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</si>
  <si>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</si>
  <si>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</si>
  <si>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</si>
  <si>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</si>
  <si>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</si>
  <si>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</si>
  <si>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</si>
  <si>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</si>
  <si>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</si>
  <si>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</si>
  <si>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</si>
  <si>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</si>
  <si>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</si>
  <si>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</si>
  <si>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</si>
  <si>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</si>
  <si>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</si>
  <si>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</si>
  <si>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</si>
  <si>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</si>
  <si>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</si>
  <si>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</si>
  <si>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</si>
  <si>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</si>
  <si>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</si>
  <si>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</si>
  <si>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</si>
  <si>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</si>
  <si>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</si>
  <si>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</si>
  <si>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</si>
  <si>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</si>
  <si>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</si>
  <si>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</si>
  <si>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</si>
  <si>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</si>
  <si>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</si>
  <si>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</si>
  <si>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</si>
  <si>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</si>
  <si>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</si>
  <si>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</si>
  <si>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</si>
  <si>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</si>
  <si>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</si>
  <si>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</si>
  <si>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</si>
  <si>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</si>
  <si>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</si>
  <si>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</si>
  <si>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</si>
  <si>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</si>
  <si>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</si>
  <si>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</si>
  <si>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</si>
  <si>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</si>
  <si>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</si>
  <si>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</si>
  <si>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</si>
  <si>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</si>
  <si>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</si>
  <si>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</si>
  <si>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</si>
  <si>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</si>
  <si>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</si>
  <si>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</si>
  <si>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</si>
  <si>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</si>
  <si>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</si>
  <si>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</si>
  <si>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</si>
  <si>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</si>
  <si>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</si>
  <si>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</si>
  <si>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</si>
  <si>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</si>
  <si>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</si>
  <si>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</si>
  <si>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</si>
  <si>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</si>
  <si>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</si>
  <si>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</si>
  <si>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</si>
  <si>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</si>
  <si>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</si>
  <si>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</si>
  <si>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</si>
  <si>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</si>
  <si>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</si>
  <si>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</si>
  <si>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</si>
  <si>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</si>
  <si>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</si>
  <si>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</si>
  <si>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</si>
  <si>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</si>
  <si>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</si>
  <si>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</si>
  <si>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</si>
  <si>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</si>
  <si>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</si>
  <si>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</si>
  <si>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</si>
  <si>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</si>
  <si>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</si>
  <si>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</si>
  <si>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</si>
  <si>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</si>
  <si>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</si>
  <si>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</si>
  <si>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</si>
  <si>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</si>
  <si>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</si>
  <si>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</si>
  <si>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</si>
  <si>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</si>
  <si>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</si>
  <si>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</si>
  <si>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</si>
  <si>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</si>
  <si>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</si>
  <si>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</si>
  <si>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</si>
  <si>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</si>
  <si>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</si>
  <si>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</si>
  <si>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</si>
  <si>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</si>
  <si>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</si>
  <si>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</si>
  <si>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</si>
  <si>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</si>
  <si>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</si>
  <si>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</si>
  <si>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</si>
  <si>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</si>
  <si>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</si>
  <si>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</si>
  <si>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</si>
  <si>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</si>
  <si>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</si>
  <si>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</si>
  <si>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</si>
  <si>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</si>
  <si>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</si>
  <si>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</si>
  <si>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</si>
  <si>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</si>
  <si>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</si>
  <si>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</si>
  <si>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</si>
  <si>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</si>
  <si>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</si>
  <si>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</si>
  <si>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</si>
  <si>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</si>
  <si>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</si>
  <si>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</si>
  <si>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</si>
  <si>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</si>
  <si>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</si>
  <si>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</si>
  <si>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</si>
  <si>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</si>
  <si>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</si>
  <si>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</si>
  <si>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</si>
  <si>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</si>
  <si>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</si>
  <si>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</si>
  <si>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</si>
  <si>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</si>
  <si>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</si>
  <si>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</si>
  <si>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</si>
  <si>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</si>
  <si>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</si>
  <si>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</si>
  <si>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</si>
  <si>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</si>
  <si>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</si>
  <si>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</si>
  <si>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</si>
  <si>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</si>
  <si>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</si>
  <si>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</si>
  <si>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</si>
  <si>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</si>
  <si>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</si>
  <si>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</si>
  <si>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</si>
  <si>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</si>
  <si>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</si>
  <si>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</si>
  <si>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</si>
  <si>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</si>
  <si>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</si>
  <si>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</si>
  <si>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</si>
  <si>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</si>
  <si>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</si>
  <si>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</si>
  <si>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</si>
  <si>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</si>
  <si>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</si>
  <si>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</si>
  <si>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</si>
  <si>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</si>
  <si>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</si>
  <si>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</si>
  <si>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</si>
  <si>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</si>
  <si>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</si>
  <si>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</si>
  <si>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</si>
  <si>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</si>
  <si>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</si>
  <si>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</si>
  <si>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</si>
  <si>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</si>
  <si>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</si>
  <si>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</si>
  <si>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</si>
  <si>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</si>
  <si>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</si>
  <si>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</si>
  <si>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</si>
  <si>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</si>
  <si>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</si>
  <si>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</si>
  <si>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</si>
  <si>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</si>
  <si>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</si>
  <si>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</si>
  <si>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</si>
  <si>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</si>
  <si>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</si>
  <si>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</si>
  <si>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</si>
  <si>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</si>
  <si>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</si>
  <si>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</si>
  <si>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</si>
  <si>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</si>
  <si>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</si>
  <si>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</si>
  <si>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</si>
  <si>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</si>
  <si>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</si>
  <si>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</si>
  <si>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</si>
  <si>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</si>
  <si>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</si>
  <si>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</si>
  <si>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</si>
  <si>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</si>
  <si>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</si>
  <si>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</si>
  <si>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</si>
  <si>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</si>
  <si>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</si>
  <si>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</si>
  <si>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</si>
  <si>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</si>
  <si>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</si>
  <si>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</si>
  <si>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</si>
  <si>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</si>
  <si>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</si>
  <si>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</si>
  <si>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</si>
  <si>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</si>
  <si>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</si>
  <si>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</si>
  <si>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</si>
  <si>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</si>
  <si>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</si>
  <si>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</si>
  <si>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</si>
  <si>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</si>
  <si>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</si>
  <si>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</si>
  <si>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</si>
  <si>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</si>
  <si>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</si>
  <si>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</si>
  <si>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</si>
  <si>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</si>
  <si>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</si>
  <si>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</si>
  <si>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</si>
  <si>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</si>
  <si>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</si>
  <si>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</si>
  <si>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</si>
  <si>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</si>
  <si>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</si>
  <si>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</si>
  <si>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</si>
  <si>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</si>
  <si>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</si>
  <si>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</si>
  <si>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</si>
  <si>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</si>
  <si>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</si>
  <si>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</si>
  <si>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</si>
  <si>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</si>
  <si>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</si>
  <si>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</si>
  <si>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</si>
  <si>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</si>
  <si>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</si>
  <si>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</si>
  <si>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</si>
  <si>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</si>
  <si>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</si>
  <si>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</si>
  <si>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</si>
  <si>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</si>
  <si>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</si>
  <si>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</si>
  <si>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</si>
  <si>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</si>
  <si>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</si>
  <si>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</si>
  <si>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</si>
  <si>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</si>
  <si>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</si>
  <si>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</si>
  <si>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</si>
  <si>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</si>
  <si>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</si>
  <si>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</si>
  <si>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</si>
  <si>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</si>
  <si>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</si>
  <si>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</si>
  <si>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</si>
  <si>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</si>
  <si>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</si>
  <si>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</si>
  <si>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</si>
  <si>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</si>
  <si>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</si>
  <si>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</si>
  <si>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</si>
  <si>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</si>
  <si>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</si>
  <si>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</si>
  <si>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</si>
  <si>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</si>
  <si>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</si>
  <si>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</si>
  <si>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</si>
  <si>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</si>
  <si>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</si>
  <si>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</si>
  <si>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</si>
  <si>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</si>
  <si>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</si>
  <si>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</si>
  <si>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</si>
  <si>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</si>
  <si>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</si>
  <si>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</si>
  <si>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</si>
  <si>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</si>
  <si>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</si>
  <si>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</si>
  <si>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</si>
  <si>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</si>
  <si>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</si>
  <si>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</si>
  <si>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</si>
  <si>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</si>
  <si>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</si>
  <si>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</si>
  <si>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</si>
  <si>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</si>
  <si>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</si>
  <si>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</si>
  <si>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</si>
  <si>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</si>
  <si>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</si>
  <si>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</si>
  <si>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</si>
  <si>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</si>
  <si>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</si>
  <si>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</si>
  <si>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</si>
  <si>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</si>
  <si>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</si>
  <si>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</si>
  <si>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</si>
  <si>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</si>
  <si>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</si>
  <si>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</si>
  <si>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</si>
  <si>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</si>
  <si>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</si>
  <si>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</si>
  <si>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</si>
  <si>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</si>
  <si>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</si>
  <si>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</si>
  <si>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</si>
  <si>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</si>
  <si>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</si>
  <si>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</si>
  <si>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</si>
  <si>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</si>
  <si>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</si>
  <si>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</si>
  <si>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</si>
  <si>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</si>
  <si>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</si>
  <si>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</si>
  <si>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</si>
  <si>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</si>
  <si>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</si>
  <si>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</si>
  <si>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</si>
  <si>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</si>
  <si>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</si>
  <si>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</si>
  <si>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</si>
  <si>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</si>
  <si>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</si>
  <si>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</si>
  <si>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</si>
  <si>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</si>
  <si>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</si>
  <si>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</si>
  <si>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</si>
  <si>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</si>
  <si>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</si>
  <si>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</si>
  <si>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</si>
  <si>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</si>
  <si>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</si>
  <si>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</si>
  <si>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</si>
  <si>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</si>
  <si>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</si>
  <si>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</si>
  <si>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</si>
  <si>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</si>
  <si>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</si>
  <si>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</si>
  <si>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</si>
  <si>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</si>
  <si>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</si>
  <si>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</si>
  <si>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</si>
  <si>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</si>
  <si>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</si>
  <si>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</si>
  <si>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</si>
  <si>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</si>
  <si>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</si>
  <si>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</si>
  <si>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</si>
  <si>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</si>
  <si>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</si>
  <si>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</si>
  <si>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</si>
  <si>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</si>
  <si>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</si>
  <si>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</si>
  <si>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</si>
  <si>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</si>
  <si>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</si>
  <si>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</si>
  <si>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</si>
  <si>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</si>
  <si>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</si>
  <si>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</si>
  <si>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</si>
  <si>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</si>
  <si>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</si>
  <si>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</si>
  <si>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</si>
  <si>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</si>
  <si>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</si>
  <si>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</si>
  <si>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</si>
  <si>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</si>
  <si>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</si>
  <si>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</si>
  <si>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</si>
  <si>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</si>
  <si>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</si>
  <si>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</si>
  <si>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</si>
  <si>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</si>
  <si>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</si>
  <si>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</si>
  <si>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</si>
  <si>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</si>
  <si>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</si>
  <si>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</si>
  <si>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</si>
  <si>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</si>
  <si>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</si>
  <si>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</si>
  <si>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</si>
  <si>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</si>
  <si>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</si>
  <si>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</si>
  <si>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</si>
  <si>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</si>
  <si>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</si>
  <si>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</si>
  <si>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</si>
  <si>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</si>
  <si>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</si>
  <si>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</si>
  <si>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</si>
  <si>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</si>
  <si>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</si>
  <si>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</si>
  <si>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</si>
  <si>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</si>
  <si>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</si>
  <si>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</si>
  <si>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</si>
  <si>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</si>
  <si>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</si>
  <si>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</si>
  <si>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</si>
  <si>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</si>
  <si>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</si>
  <si>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</si>
  <si>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</si>
  <si>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</si>
  <si>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</si>
  <si>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</si>
  <si>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</si>
  <si>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</si>
  <si>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</si>
  <si>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</si>
  <si>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</si>
  <si>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</si>
  <si>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</si>
  <si>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</si>
  <si>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</si>
  <si>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</si>
  <si>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</si>
  <si>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</si>
  <si>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</si>
  <si>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</si>
  <si>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</si>
  <si>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</si>
  <si>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</si>
  <si>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</si>
  <si>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</si>
  <si>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</si>
  <si>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</si>
  <si>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</si>
  <si>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</si>
  <si>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</si>
  <si>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</si>
  <si>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</si>
  <si>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</si>
  <si>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</si>
  <si>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</si>
  <si>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</si>
  <si>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</si>
  <si>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</si>
  <si>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</si>
  <si>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</si>
  <si>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</si>
  <si>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</si>
  <si>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</si>
  <si>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</si>
  <si>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</si>
  <si>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</si>
  <si>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</si>
  <si>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</si>
  <si>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</si>
  <si>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</si>
  <si>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</si>
  <si>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</si>
  <si>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</si>
  <si>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</si>
  <si>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</si>
  <si>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</si>
  <si>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</si>
  <si>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</si>
  <si>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</si>
  <si>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</si>
  <si>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</si>
  <si>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</si>
  <si>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</si>
  <si>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</si>
  <si>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</si>
  <si>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</si>
  <si>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</si>
  <si>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</si>
  <si>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</si>
  <si>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</si>
  <si>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</si>
  <si>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</si>
  <si>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</si>
  <si>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</si>
  <si>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</si>
  <si>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</si>
  <si>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</si>
  <si>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</si>
  <si>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</si>
  <si>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</si>
  <si>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</si>
  <si>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</si>
  <si>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</si>
  <si>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</si>
  <si>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</si>
  <si>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</si>
  <si>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</si>
  <si>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</si>
  <si>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</si>
  <si>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</si>
  <si>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</si>
  <si>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</si>
  <si>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</si>
  <si>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</si>
  <si>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</si>
  <si>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</si>
  <si>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</si>
  <si>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</si>
  <si>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</si>
  <si>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</si>
  <si>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</si>
  <si>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</si>
  <si>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</si>
  <si>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</si>
  <si>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</si>
  <si>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</si>
  <si>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</si>
  <si>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</si>
  <si>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</si>
  <si>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</si>
  <si>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</si>
  <si>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</si>
  <si>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</si>
  <si>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</si>
  <si>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</si>
  <si>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</si>
  <si>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</si>
  <si>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</si>
  <si>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</si>
  <si>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</si>
  <si>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</si>
  <si>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</si>
  <si>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</si>
  <si>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</si>
  <si>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</si>
  <si>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</si>
  <si>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</si>
  <si>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</si>
  <si>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</si>
  <si>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</si>
  <si>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</si>
  <si>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</si>
  <si>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</si>
  <si>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</si>
  <si>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</si>
  <si>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</si>
  <si>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</si>
  <si>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</si>
  <si>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</si>
  <si>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</si>
  <si>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</si>
  <si>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</si>
  <si>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</si>
  <si>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</si>
  <si>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</si>
  <si>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</si>
  <si>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</si>
  <si>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</si>
  <si>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</si>
  <si>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</si>
  <si>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</si>
  <si>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</si>
  <si>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</si>
  <si>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</si>
  <si>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</si>
  <si>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</si>
  <si>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</si>
  <si>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</si>
  <si>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</si>
  <si>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</si>
  <si>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</si>
  <si>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</si>
  <si>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</si>
  <si>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</si>
  <si>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</si>
  <si>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</si>
  <si>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</si>
  <si>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</si>
  <si>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</si>
  <si>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</si>
  <si>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</si>
  <si>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</si>
  <si>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</si>
  <si>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</si>
  <si>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</si>
  <si>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</si>
  <si>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</si>
  <si>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</si>
  <si>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</si>
  <si>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</si>
  <si>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</si>
  <si>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</si>
  <si>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</si>
  <si>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</si>
  <si>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</si>
  <si>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</si>
  <si>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</si>
  <si>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</si>
  <si>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</si>
  <si>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</si>
  <si>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</si>
  <si>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</si>
  <si>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</si>
  <si>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</si>
  <si>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</si>
  <si>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</si>
  <si>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</si>
  <si>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</si>
  <si>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</si>
  <si>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</si>
  <si>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</si>
  <si>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</si>
  <si>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</si>
  <si>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</si>
  <si>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</si>
  <si>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</si>
  <si>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</si>
  <si>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</si>
  <si>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</si>
  <si>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</si>
  <si>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</si>
  <si>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</si>
  <si>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</si>
  <si>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</si>
  <si>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</si>
  <si>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</si>
  <si>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</si>
  <si>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</si>
  <si>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</si>
  <si>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</si>
  <si>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</si>
  <si>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</si>
  <si>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</si>
  <si>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</si>
  <si>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</si>
  <si>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</si>
  <si>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</si>
  <si>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</si>
  <si>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</si>
  <si>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</si>
  <si>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</si>
  <si>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</si>
  <si>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</si>
  <si>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</si>
  <si>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</si>
  <si>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</si>
  <si>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</si>
  <si>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</si>
  <si>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</si>
  <si>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</si>
  <si>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</si>
  <si>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</si>
  <si>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</si>
  <si>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</si>
  <si>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</si>
  <si>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</si>
  <si>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</si>
  <si>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</si>
  <si>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</si>
  <si>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</si>
  <si>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</si>
  <si>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</si>
  <si>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</si>
  <si>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</si>
  <si>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</si>
  <si>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</si>
  <si>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</si>
  <si>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</si>
  <si>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</si>
  <si>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</si>
  <si>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</si>
  <si>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</si>
  <si>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</si>
  <si>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</si>
  <si>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</si>
  <si>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</si>
  <si>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</si>
  <si>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</si>
  <si>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</si>
  <si>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</si>
  <si>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</si>
  <si>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</si>
  <si>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</si>
  <si>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</si>
  <si>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</si>
  <si>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</si>
  <si>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</si>
  <si>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</si>
  <si>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</si>
  <si>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</si>
  <si>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</si>
  <si>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</si>
  <si>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</si>
  <si>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</si>
  <si>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</si>
  <si>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</si>
  <si>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</si>
  <si>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</si>
  <si>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</si>
  <si>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</si>
  <si>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</si>
  <si>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</si>
  <si>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</si>
  <si>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</si>
  <si>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</si>
  <si>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</si>
  <si>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</si>
  <si>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</si>
  <si>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</si>
  <si>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</si>
  <si>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</si>
  <si>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</si>
  <si>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</si>
  <si>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</si>
  <si>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</si>
  <si>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</si>
  <si>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</si>
  <si>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</si>
  <si>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</si>
  <si>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</si>
  <si>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</si>
  <si>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</si>
  <si>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</si>
  <si>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</si>
  <si>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</si>
  <si>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</si>
  <si>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</si>
  <si>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</si>
  <si>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</si>
  <si>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</si>
  <si>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</si>
  <si>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</si>
  <si>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</si>
  <si>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</si>
  <si>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</si>
  <si>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</si>
  <si>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</si>
  <si>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</si>
  <si>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</si>
  <si>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</si>
  <si>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</si>
  <si>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</si>
  <si>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</si>
  <si>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</si>
  <si>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</si>
  <si>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</si>
  <si>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</si>
  <si>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</si>
  <si>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</si>
  <si>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</si>
  <si>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</si>
  <si>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</si>
  <si>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</si>
  <si>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</si>
  <si>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</si>
  <si>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</si>
  <si>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</si>
  <si>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</si>
  <si>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</si>
  <si>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</si>
  <si>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</si>
  <si>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</si>
  <si>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</si>
  <si>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</si>
  <si>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</si>
  <si>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</si>
  <si>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</si>
  <si>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</si>
  <si>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</si>
  <si>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</si>
  <si>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</si>
  <si>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</si>
  <si>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</si>
  <si>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</si>
  <si>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</si>
  <si>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</si>
  <si>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</si>
  <si>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</si>
  <si>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</si>
  <si>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</si>
  <si>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</si>
  <si>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</si>
  <si>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</si>
  <si>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</si>
  <si>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</si>
  <si>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</si>
  <si>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</si>
  <si>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</si>
  <si>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</si>
  <si>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</si>
  <si>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</si>
  <si>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</si>
  <si>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</si>
  <si>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</si>
  <si>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</si>
  <si>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</si>
  <si>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</si>
  <si>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</si>
  <si>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</si>
  <si>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</si>
  <si>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</si>
  <si>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</si>
  <si>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</si>
  <si>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</si>
  <si>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</si>
  <si>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</si>
  <si>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</si>
  <si>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</si>
  <si>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</si>
  <si>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</si>
  <si>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</si>
  <si>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</si>
  <si>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</si>
  <si>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</si>
  <si>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</si>
  <si>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</si>
  <si>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</si>
  <si>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</si>
  <si>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</si>
  <si>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</si>
  <si>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</si>
  <si>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</si>
  <si>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</si>
  <si>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</si>
  <si>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</si>
  <si>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</si>
  <si>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</si>
  <si>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</si>
  <si>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</si>
  <si>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</si>
  <si>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</si>
  <si>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</si>
  <si>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</si>
  <si>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</si>
  <si>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</si>
  <si>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</si>
  <si>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</si>
  <si>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</si>
  <si>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</si>
  <si>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</si>
  <si>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</si>
  <si>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</si>
  <si>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</si>
  <si>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</si>
  <si>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</si>
  <si>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</si>
  <si>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</si>
  <si>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</si>
  <si>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</si>
  <si>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</si>
  <si>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</si>
  <si>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</si>
  <si>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</si>
  <si>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</si>
  <si>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</si>
  <si>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</si>
  <si>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</si>
  <si>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</si>
  <si>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</si>
  <si>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</si>
  <si>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</si>
  <si>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</si>
  <si>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</si>
  <si>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</si>
  <si>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</si>
  <si>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</si>
  <si>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</si>
  <si>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</si>
  <si>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</si>
  <si>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</si>
  <si>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</si>
  <si>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</si>
  <si>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</si>
  <si>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</si>
  <si>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</si>
  <si>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</si>
  <si>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</si>
  <si>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</si>
  <si>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</si>
  <si>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</si>
  <si>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</si>
  <si>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</si>
  <si>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</si>
  <si>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</si>
  <si>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</si>
  <si>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</si>
  <si>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</si>
  <si>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</si>
  <si>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</si>
  <si>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</si>
  <si>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</si>
  <si>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</si>
  <si>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</si>
  <si>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</si>
  <si>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</si>
  <si>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</si>
  <si>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</si>
  <si>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</si>
  <si>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</si>
  <si>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</si>
  <si>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</si>
  <si>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</si>
  <si>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</si>
  <si>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</si>
  <si>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</si>
  <si>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</si>
  <si>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</si>
  <si>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</si>
  <si>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</si>
  <si>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</si>
  <si>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</si>
  <si>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</si>
  <si>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</si>
  <si>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</si>
  <si>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</si>
  <si>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</si>
  <si>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</si>
  <si>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</si>
  <si>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</si>
  <si>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</si>
  <si>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</si>
  <si>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</si>
  <si>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</si>
  <si>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</si>
  <si>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</si>
  <si>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</si>
  <si>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</si>
  <si>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</si>
  <si>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</si>
  <si>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</si>
  <si>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</si>
  <si>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</si>
  <si>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</si>
  <si>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</si>
  <si>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</si>
  <si>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</si>
  <si>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</si>
  <si>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</si>
  <si>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</si>
  <si>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</si>
  <si>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</si>
  <si>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</si>
  <si>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</si>
  <si>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</si>
  <si>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</si>
  <si>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</si>
  <si>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</si>
  <si>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</si>
  <si>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</si>
  <si>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</si>
  <si>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</si>
  <si>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</si>
  <si>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</si>
  <si>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</si>
  <si>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</si>
  <si>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</si>
  <si>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</si>
  <si>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</si>
  <si>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</si>
  <si>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</si>
  <si>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</si>
  <si>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</si>
  <si>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</si>
  <si>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</si>
  <si>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</si>
  <si>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</si>
  <si>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</si>
  <si>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</si>
  <si>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</si>
  <si>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</si>
  <si>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</si>
  <si>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</si>
  <si>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</si>
  <si>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</si>
  <si>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</si>
  <si>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</si>
  <si>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</si>
  <si>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</si>
  <si>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</si>
  <si>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</si>
  <si>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</si>
  <si>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</si>
  <si>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</si>
  <si>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</si>
  <si>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</si>
  <si>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</si>
  <si>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</si>
  <si>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</si>
  <si>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</si>
  <si>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</si>
  <si>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</si>
  <si>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</si>
  <si>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</si>
  <si>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</si>
  <si>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</si>
  <si>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</si>
  <si>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</si>
  <si>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</si>
  <si>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</si>
  <si>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</si>
  <si>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</si>
  <si>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</si>
  <si>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</si>
  <si>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</si>
  <si>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</si>
  <si>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</si>
  <si>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</si>
  <si>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</si>
  <si>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</si>
  <si>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</si>
  <si>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</si>
  <si>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</si>
  <si>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</si>
  <si>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</si>
  <si>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</si>
  <si>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</si>
  <si>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</si>
  <si>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</si>
  <si>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</si>
  <si>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</si>
  <si>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</si>
  <si>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</si>
  <si>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</si>
  <si>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</si>
  <si>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</si>
  <si>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</si>
  <si>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</si>
  <si>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</si>
  <si>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</si>
  <si>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</si>
  <si>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</si>
  <si>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</si>
  <si>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</si>
  <si>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</si>
  <si>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</si>
  <si>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</si>
  <si>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</si>
  <si>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</si>
  <si>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</si>
  <si>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</si>
  <si>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</si>
  <si>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</si>
  <si>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</si>
  <si>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</si>
  <si>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</si>
  <si>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</si>
  <si>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</si>
  <si>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</si>
  <si>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</si>
  <si>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</si>
  <si>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</si>
  <si>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</si>
  <si>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</si>
  <si>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</si>
  <si>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</si>
  <si>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</si>
  <si>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</si>
  <si>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</si>
  <si>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</si>
  <si>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</si>
  <si>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</si>
  <si>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</si>
  <si>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</si>
  <si>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</si>
  <si>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</si>
  <si>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</si>
  <si>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</si>
  <si>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</si>
  <si>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</si>
  <si>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</si>
  <si>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</si>
  <si>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</si>
  <si>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</si>
  <si>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</si>
  <si>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</si>
  <si>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</si>
  <si>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</si>
  <si>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</si>
  <si>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</si>
  <si>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</si>
  <si>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</si>
  <si>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</si>
  <si>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</si>
  <si>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</si>
  <si>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</si>
  <si>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</si>
  <si>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</si>
  <si>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</si>
  <si>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</si>
  <si>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</si>
  <si>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</si>
  <si>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</si>
  <si>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</si>
  <si>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</si>
  <si>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</si>
  <si>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</si>
  <si>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</si>
  <si>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</si>
  <si>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</si>
  <si>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</si>
  <si>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</si>
  <si>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</si>
  <si>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</si>
  <si>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</si>
  <si>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</si>
  <si>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</si>
  <si>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</si>
  <si>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</si>
  <si>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</si>
  <si>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</si>
  <si>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</si>
  <si>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</si>
  <si>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</si>
  <si>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</si>
  <si>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</si>
  <si>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</si>
  <si>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</si>
  <si>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</si>
  <si>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</si>
  <si>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</si>
  <si>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</si>
  <si>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</si>
  <si>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</si>
  <si>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</si>
  <si>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</si>
  <si>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</si>
  <si>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</si>
  <si>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</si>
  <si>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</si>
  <si>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</si>
  <si>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</si>
  <si>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</si>
  <si>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</si>
  <si>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</si>
  <si>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</si>
  <si>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</si>
  <si>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</si>
  <si>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</si>
  <si>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</si>
  <si>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</si>
  <si>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</si>
  <si>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</si>
  <si>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</si>
  <si>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</si>
  <si>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</si>
  <si>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</si>
  <si>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</si>
  <si>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</si>
  <si>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</si>
  <si>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</si>
  <si>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</si>
  <si>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</si>
  <si>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</si>
  <si>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</si>
  <si>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</si>
  <si>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</si>
  <si>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</si>
  <si>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</si>
  <si>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</si>
  <si>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</si>
  <si>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</si>
  <si>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</si>
  <si>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</si>
  <si>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</si>
  <si>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</si>
  <si>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</si>
  <si>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</si>
  <si>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</si>
  <si>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</si>
  <si>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</si>
  <si>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</si>
  <si>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</si>
  <si>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</si>
  <si>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</si>
  <si>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</si>
  <si>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</si>
  <si>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</si>
  <si>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</si>
  <si>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</si>
  <si>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</si>
  <si>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</si>
  <si>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</si>
  <si>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</si>
  <si>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</si>
  <si>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</si>
  <si>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</si>
  <si>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</si>
  <si>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</si>
  <si>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</si>
  <si>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</si>
  <si>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</si>
  <si>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</si>
  <si>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</si>
  <si>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</si>
  <si>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</si>
  <si>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</si>
  <si>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</si>
  <si>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</si>
  <si>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</si>
  <si>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</si>
  <si>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</si>
  <si>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</si>
  <si>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</si>
  <si>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</si>
  <si>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</si>
  <si>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</si>
  <si>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</si>
  <si>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</si>
  <si>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</si>
  <si>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</si>
  <si>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</si>
  <si>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</si>
  <si>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</si>
  <si>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</si>
  <si>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</si>
  <si>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</si>
  <si>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</si>
  <si>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</si>
  <si>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</si>
  <si>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</si>
  <si>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</si>
  <si>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</si>
  <si>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</si>
  <si>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</si>
  <si>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</si>
  <si>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</si>
  <si>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</si>
  <si>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</si>
  <si>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</si>
  <si>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</si>
  <si>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</si>
  <si>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</si>
  <si>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</si>
  <si>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</si>
  <si>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</si>
  <si>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</si>
  <si>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</si>
  <si>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</si>
  <si>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</si>
  <si>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</si>
  <si>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</si>
  <si>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</si>
  <si>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</si>
  <si>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</si>
  <si>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</si>
  <si>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</si>
  <si>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</si>
  <si>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</si>
  <si>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</si>
  <si>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</si>
  <si>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</si>
  <si>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</si>
  <si>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</si>
  <si>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</si>
  <si>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</si>
  <si>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</si>
  <si>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</si>
  <si>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</si>
  <si>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</si>
  <si>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</si>
  <si>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</si>
  <si>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</si>
  <si>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</si>
  <si>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</si>
  <si>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</si>
  <si>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</si>
  <si>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</si>
  <si>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</si>
  <si>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</si>
  <si>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</si>
  <si>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</si>
  <si>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</si>
  <si>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</si>
  <si>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</si>
  <si>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</si>
  <si>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</si>
  <si>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</si>
  <si>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</si>
  <si>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</si>
  <si>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</si>
  <si>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</si>
  <si>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</si>
  <si>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</si>
  <si>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</si>
  <si>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</si>
  <si>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</si>
  <si>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</si>
  <si>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</si>
  <si>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</si>
  <si>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</si>
  <si>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</si>
  <si>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</si>
  <si>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</si>
  <si>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</si>
  <si>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</si>
  <si>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</si>
  <si>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</si>
  <si>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</si>
  <si>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</si>
  <si>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</si>
  <si>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</si>
  <si>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</si>
  <si>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</si>
  <si>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</si>
  <si>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</si>
  <si>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</si>
  <si>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</si>
  <si>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</si>
  <si>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</si>
  <si>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</si>
  <si>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</si>
  <si>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</si>
  <si>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</si>
  <si>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</si>
  <si>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</si>
  <si>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</si>
  <si>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</si>
  <si>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</si>
  <si>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</si>
  <si>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</si>
  <si>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</si>
  <si>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</si>
  <si>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</si>
  <si>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</si>
  <si>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</si>
  <si>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</si>
  <si>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</si>
  <si>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</si>
  <si>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</si>
  <si>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</si>
  <si>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</si>
  <si>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</si>
  <si>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</si>
  <si>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</si>
  <si>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</si>
  <si>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</si>
  <si>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</si>
  <si>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</si>
  <si>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</si>
  <si>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</si>
  <si>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</si>
  <si>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</si>
  <si>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</si>
  <si>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</si>
  <si>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</si>
  <si>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</si>
  <si>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</si>
  <si>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</si>
  <si>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</si>
  <si>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</si>
  <si>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</si>
  <si>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</si>
  <si>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</si>
  <si>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</si>
  <si>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</si>
  <si>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</si>
  <si>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</si>
  <si>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</si>
  <si>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</si>
  <si>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</si>
  <si>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</si>
  <si>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</si>
  <si>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</si>
  <si>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</si>
  <si>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</si>
  <si>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</si>
  <si>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</si>
  <si>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</si>
  <si>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</si>
  <si>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</si>
  <si>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</si>
  <si>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</si>
  <si>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</si>
  <si>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</si>
  <si>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</si>
  <si>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</si>
  <si>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</si>
  <si>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</si>
  <si>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</si>
  <si>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</si>
  <si>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</si>
  <si>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</si>
  <si>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</si>
  <si>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</si>
  <si>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</si>
  <si>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</si>
  <si>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</si>
  <si>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</si>
  <si>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</si>
  <si>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</si>
  <si>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</si>
  <si>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</si>
  <si>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</si>
  <si>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</si>
  <si>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</si>
  <si>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</si>
  <si>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</si>
  <si>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</si>
  <si>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</si>
  <si>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</si>
  <si>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</si>
  <si>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</si>
  <si>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</si>
  <si>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</si>
  <si>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</si>
  <si>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</si>
  <si>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</si>
  <si>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</si>
  <si>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</si>
  <si>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</si>
  <si>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</si>
  <si>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</si>
  <si>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</si>
  <si>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</si>
  <si>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</si>
  <si>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</si>
  <si>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</si>
  <si>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</si>
  <si>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</si>
  <si>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</si>
  <si>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</si>
  <si>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</si>
  <si>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</si>
  <si>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</si>
  <si>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</si>
  <si>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</si>
  <si>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</si>
  <si>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</si>
  <si>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</si>
  <si>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</si>
  <si>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</si>
  <si>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</si>
  <si>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</si>
  <si>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</si>
  <si>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</si>
  <si>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</si>
  <si>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</si>
  <si>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</si>
  <si>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</si>
  <si>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</si>
  <si>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</si>
  <si>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</si>
  <si>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</si>
  <si>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</si>
  <si>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</si>
  <si>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</si>
  <si>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</si>
  <si>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</si>
  <si>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</si>
  <si>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</si>
  <si>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</si>
  <si>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</si>
  <si>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</si>
  <si>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</si>
  <si>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</si>
  <si>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</si>
  <si>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</si>
  <si>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</si>
  <si>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</si>
  <si>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</si>
  <si>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</si>
  <si>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</si>
  <si>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</si>
  <si>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</si>
  <si>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</si>
  <si>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</si>
  <si>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</si>
  <si>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</si>
  <si>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</si>
  <si>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</si>
  <si>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</si>
  <si>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</si>
  <si>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</si>
  <si>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</si>
  <si>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</si>
  <si>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</si>
  <si>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</si>
  <si>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</si>
  <si>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</si>
  <si>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</si>
  <si>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</si>
  <si>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</si>
  <si>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</si>
  <si>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</si>
  <si>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</si>
  <si>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</si>
  <si>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</si>
  <si>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</si>
  <si>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</si>
  <si>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</si>
  <si>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</si>
  <si>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</si>
  <si>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</si>
  <si>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</si>
  <si>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</si>
  <si>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</si>
  <si>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</si>
  <si>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</si>
  <si>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</si>
  <si>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</si>
  <si>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</si>
  <si>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</si>
  <si>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</si>
  <si>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</si>
  <si>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</si>
  <si>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</si>
  <si>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</si>
  <si>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</si>
  <si>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</si>
  <si>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</si>
  <si>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</si>
  <si>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</si>
  <si>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</si>
  <si>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</si>
  <si>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</si>
  <si>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</si>
  <si>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</si>
  <si>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</si>
  <si>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</si>
  <si>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</si>
  <si>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</si>
  <si>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</si>
  <si>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</si>
  <si>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</si>
  <si>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</si>
  <si>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</si>
  <si>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</si>
  <si>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</si>
  <si>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</si>
  <si>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</si>
  <si>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</si>
  <si>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</si>
  <si>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</si>
  <si>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</si>
  <si>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</si>
  <si>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</si>
  <si>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</si>
  <si>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</si>
  <si>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</si>
  <si>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</si>
  <si>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</si>
  <si>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</si>
  <si>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</si>
  <si>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</si>
  <si>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</si>
  <si>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</si>
  <si>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</si>
  <si>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</si>
  <si>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</si>
  <si>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</si>
  <si>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</si>
  <si>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</si>
  <si>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</si>
  <si>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</si>
  <si>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</si>
  <si>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</si>
  <si>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</si>
  <si>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</si>
  <si>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</si>
  <si>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</si>
  <si>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</si>
  <si>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</si>
  <si>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</si>
  <si>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</si>
  <si>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</si>
  <si>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</si>
  <si>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</si>
  <si>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</si>
  <si>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</si>
  <si>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</si>
  <si>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</si>
  <si>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</si>
  <si>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</si>
  <si>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</si>
  <si>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</si>
  <si>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</si>
  <si>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</si>
  <si>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</si>
  <si>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</si>
  <si>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</si>
  <si>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</si>
  <si>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</si>
  <si>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</si>
  <si>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</si>
  <si>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</si>
  <si>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</si>
  <si>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</si>
  <si>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</si>
  <si>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</si>
  <si>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</si>
  <si>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</si>
  <si>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</si>
  <si>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</si>
  <si>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</si>
  <si>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</si>
  <si>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</si>
  <si>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</si>
  <si>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</si>
  <si>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</si>
  <si>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</si>
  <si>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</si>
  <si>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</si>
  <si>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</si>
  <si>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</si>
  <si>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</si>
  <si>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</si>
  <si>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</si>
  <si>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</si>
  <si>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</si>
  <si>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</si>
  <si>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</si>
  <si>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</si>
  <si>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</si>
  <si>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</si>
  <si>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</si>
  <si>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</si>
  <si>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</si>
  <si>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</si>
  <si>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</si>
  <si>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</si>
  <si>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</si>
  <si>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</si>
  <si>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</si>
  <si>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</si>
  <si>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</si>
  <si>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</si>
  <si>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</si>
  <si>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</si>
  <si>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</si>
  <si>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</si>
  <si>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</si>
  <si>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</si>
  <si>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</si>
  <si>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</si>
  <si>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</si>
  <si>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</si>
  <si>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</si>
  <si>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</si>
  <si>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</si>
  <si>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</si>
  <si>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</si>
  <si>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</si>
  <si>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</si>
  <si>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</si>
  <si>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</si>
  <si>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</si>
  <si>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</si>
  <si>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</si>
  <si>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</si>
  <si>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</si>
  <si>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</si>
  <si>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</si>
  <si>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</si>
  <si>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</si>
  <si>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</si>
  <si>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</si>
  <si>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</si>
  <si>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</si>
  <si>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</si>
  <si>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</si>
  <si>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</si>
  <si>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</si>
  <si>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</si>
  <si>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</si>
  <si>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</si>
  <si>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</si>
  <si>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</si>
  <si>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</si>
  <si>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</si>
  <si>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</si>
  <si>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</si>
  <si>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</si>
  <si>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</si>
  <si>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</si>
  <si>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</si>
  <si>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</si>
  <si>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</si>
  <si>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</si>
  <si>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</si>
  <si>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</si>
  <si>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</si>
  <si>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</si>
  <si>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</si>
  <si>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</si>
  <si>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</si>
  <si>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</si>
  <si>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</si>
  <si>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</si>
  <si>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</si>
  <si>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</si>
  <si>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</si>
  <si>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</si>
  <si>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</si>
  <si>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</si>
  <si>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</si>
  <si>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</si>
  <si>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</si>
  <si>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</si>
  <si>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</si>
  <si>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</si>
  <si>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</si>
  <si>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</si>
  <si>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</si>
  <si>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</si>
  <si>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</si>
  <si>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</si>
  <si>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</si>
  <si>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</si>
  <si>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</si>
  <si>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</si>
  <si>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</si>
  <si>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</si>
  <si>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</si>
  <si>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</si>
  <si>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</si>
  <si>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</si>
  <si>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</si>
  <si>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</si>
  <si>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</si>
  <si>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</si>
  <si>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</si>
  <si>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</si>
  <si>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</si>
  <si>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</si>
  <si>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</si>
  <si>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</si>
  <si>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</si>
  <si>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</si>
  <si>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</si>
  <si>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</si>
  <si>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</si>
  <si>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</si>
  <si>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</si>
  <si>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</si>
  <si>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</si>
  <si>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</si>
  <si>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</si>
  <si>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</si>
  <si>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</si>
  <si>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</si>
  <si>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</si>
  <si>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</si>
  <si>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</si>
  <si>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</si>
  <si>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</si>
  <si>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</si>
  <si>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</si>
  <si>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</si>
  <si>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</si>
  <si>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</si>
  <si>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</si>
  <si>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</si>
  <si>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</si>
  <si>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</si>
  <si>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</si>
  <si>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</si>
  <si>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</si>
  <si>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</si>
  <si>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</si>
  <si>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</si>
  <si>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</si>
  <si>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</si>
  <si>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</si>
  <si>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</si>
  <si>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</si>
  <si>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</si>
  <si>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</si>
  <si>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</si>
  <si>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</si>
  <si>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</si>
  <si>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</si>
  <si>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</si>
  <si>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</si>
  <si>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</si>
  <si>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</si>
  <si>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</si>
  <si>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</si>
  <si>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</si>
  <si>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</si>
  <si>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</si>
  <si>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</si>
  <si>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</si>
  <si>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</si>
  <si>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</si>
  <si>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</si>
  <si>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</si>
  <si>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</si>
  <si>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</si>
  <si>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</si>
  <si>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</si>
  <si>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</si>
  <si>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</si>
  <si>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</si>
  <si>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</si>
  <si>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</si>
  <si>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</si>
  <si>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</si>
  <si>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</si>
  <si>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</si>
  <si>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</si>
  <si>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</si>
  <si>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</si>
  <si>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</si>
  <si>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</si>
  <si>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</si>
  <si>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</si>
  <si>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</si>
  <si>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</si>
  <si>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</si>
  <si>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</si>
  <si>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</si>
  <si>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</si>
  <si>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</si>
  <si>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</si>
  <si>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</si>
  <si>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</si>
  <si>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</si>
  <si>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</si>
  <si>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</si>
  <si>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</si>
  <si>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</si>
  <si>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</si>
  <si>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</si>
  <si>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</si>
  <si>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</si>
  <si>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</si>
  <si>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</si>
  <si>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</si>
  <si>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</si>
  <si>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</si>
  <si>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</si>
  <si>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</si>
  <si>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</si>
  <si>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</si>
  <si>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</si>
  <si>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</si>
  <si>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</si>
  <si>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</si>
  <si>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</si>
  <si>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</si>
  <si>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</si>
  <si>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</si>
  <si>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</si>
  <si>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</si>
  <si>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</si>
  <si>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</si>
  <si>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</si>
  <si>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</si>
  <si>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</si>
  <si>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</si>
  <si>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</si>
  <si>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</si>
  <si>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</si>
  <si>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</si>
  <si>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</si>
  <si>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</si>
  <si>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</si>
  <si>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</si>
  <si>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</si>
  <si>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</si>
  <si>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</si>
  <si>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</si>
  <si>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</si>
  <si>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</si>
  <si>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</si>
  <si>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</si>
  <si>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</si>
  <si>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</si>
  <si>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</si>
  <si>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</si>
  <si>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</si>
  <si>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</si>
  <si>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</si>
  <si>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</si>
  <si>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</si>
  <si>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</si>
  <si>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</si>
  <si>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</si>
  <si>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</si>
  <si>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</si>
  <si>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</si>
  <si>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</si>
  <si>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</si>
  <si>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</si>
  <si>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</si>
  <si>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</si>
  <si>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</si>
  <si>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</si>
  <si>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</si>
  <si>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</si>
  <si>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</si>
  <si>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</si>
  <si>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</si>
  <si>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</si>
  <si>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</si>
  <si>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</si>
  <si>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</si>
  <si>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</si>
  <si>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</si>
  <si>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</si>
  <si>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</si>
  <si>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</si>
  <si>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</si>
  <si>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</si>
  <si>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</si>
  <si>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</si>
  <si>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</si>
  <si>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</si>
  <si>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</si>
  <si>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</si>
  <si>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</si>
  <si>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</si>
  <si>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</si>
  <si>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</si>
  <si>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</si>
  <si>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</si>
  <si>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</si>
  <si>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</si>
  <si>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</si>
  <si>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</si>
  <si>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</si>
  <si>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</si>
  <si>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</si>
  <si>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</si>
  <si>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</si>
  <si>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</si>
  <si>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</si>
  <si>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</si>
  <si>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</si>
  <si>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</si>
  <si>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</si>
  <si>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</si>
  <si>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</si>
  <si>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</si>
  <si>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</si>
  <si>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</si>
  <si>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</si>
  <si>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</si>
  <si>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</si>
  <si>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</si>
  <si>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</si>
  <si>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</si>
  <si>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</si>
  <si>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</si>
  <si>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</si>
  <si>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</si>
  <si>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</si>
  <si>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</si>
  <si>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</si>
  <si>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</si>
  <si>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</si>
  <si>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</si>
  <si>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</si>
  <si>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</si>
  <si>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</si>
  <si>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</si>
  <si>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</si>
  <si>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</si>
  <si>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</si>
  <si>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</si>
  <si>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</si>
  <si>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</si>
  <si>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</si>
  <si>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</si>
  <si>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</si>
  <si>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</si>
  <si>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</si>
  <si>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</si>
  <si>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</si>
  <si>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</si>
  <si>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</si>
  <si>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</si>
  <si>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</si>
  <si>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</si>
  <si>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</si>
  <si>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</si>
  <si>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</si>
  <si>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</si>
  <si>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</si>
  <si>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</si>
  <si>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</si>
  <si>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</si>
  <si>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</si>
  <si>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</si>
  <si>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</si>
  <si>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</si>
  <si>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</si>
  <si>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</si>
  <si>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</si>
  <si>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</si>
  <si>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</si>
  <si>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</si>
  <si>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</si>
  <si>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</si>
  <si>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</si>
  <si>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</si>
  <si>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</si>
  <si>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</si>
  <si>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</si>
  <si>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</si>
  <si>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</si>
  <si>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</si>
  <si>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</si>
  <si>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</si>
  <si>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</si>
  <si>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</si>
  <si>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</si>
  <si>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</si>
  <si>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</si>
  <si>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</si>
  <si>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</si>
  <si>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</si>
  <si>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</si>
  <si>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</si>
  <si>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</si>
  <si>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</si>
  <si>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</si>
  <si>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</si>
  <si>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</si>
  <si>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</si>
  <si>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</si>
  <si>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</si>
  <si>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</si>
  <si>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</si>
  <si>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</si>
  <si>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</si>
  <si>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</si>
  <si>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</si>
  <si>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</si>
  <si>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</si>
  <si>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</si>
  <si>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</si>
  <si>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</si>
  <si>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</si>
  <si>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</si>
  <si>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</si>
  <si>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</si>
  <si>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</si>
  <si>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</si>
  <si>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</si>
  <si>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</si>
  <si>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</si>
  <si>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</si>
  <si>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</si>
  <si>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</si>
  <si>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</si>
  <si>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</si>
  <si>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</si>
  <si>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</si>
  <si>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</si>
  <si>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</si>
  <si>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</si>
  <si>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</si>
  <si>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</si>
  <si>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</si>
  <si>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</si>
  <si>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</si>
  <si>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</si>
  <si>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</si>
  <si>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</si>
  <si>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</si>
  <si>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</si>
  <si>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</si>
  <si>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</si>
  <si>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</si>
  <si>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</si>
  <si>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</si>
  <si>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</si>
  <si>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</si>
  <si>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</si>
  <si>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</si>
  <si>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</si>
  <si>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</si>
  <si>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</si>
  <si>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</si>
  <si>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</si>
  <si>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</si>
  <si>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</si>
  <si>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</si>
  <si>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</si>
  <si>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</si>
  <si>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</si>
  <si>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</si>
  <si>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</si>
  <si>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</si>
  <si>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</si>
  <si>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</si>
  <si>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</si>
  <si>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</si>
  <si>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</si>
  <si>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</si>
  <si>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</si>
  <si>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</si>
  <si>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</si>
  <si>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</si>
  <si>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</si>
  <si>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</si>
  <si>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</si>
  <si>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</si>
  <si>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</si>
  <si>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</si>
  <si>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</si>
  <si>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</si>
  <si>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</si>
  <si>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</si>
  <si>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</si>
  <si>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</si>
  <si>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</si>
  <si>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</si>
  <si>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</si>
  <si>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</si>
  <si>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</si>
  <si>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</si>
  <si>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</si>
  <si>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</si>
  <si>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</si>
  <si>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</si>
  <si>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</si>
  <si>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</si>
  <si>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</si>
  <si>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</si>
  <si>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</si>
  <si>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</si>
  <si>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</si>
  <si>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</si>
  <si>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</si>
  <si>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</si>
  <si>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</si>
  <si>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</si>
  <si>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</si>
  <si>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</si>
  <si>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</si>
  <si>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</si>
  <si>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</si>
  <si>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</si>
  <si>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</si>
  <si>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</si>
  <si>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</si>
  <si>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</si>
  <si>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</si>
  <si>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</si>
  <si>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</si>
  <si>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</si>
  <si>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</si>
  <si>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</si>
  <si>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</si>
  <si>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</si>
  <si>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</si>
  <si>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</si>
  <si>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</si>
  <si>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</si>
  <si>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</si>
  <si>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</si>
  <si>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</si>
  <si>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</si>
  <si>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</si>
  <si>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</si>
  <si>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</si>
  <si>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</si>
  <si>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</si>
  <si>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</si>
  <si>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</si>
  <si>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</si>
  <si>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</si>
  <si>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</si>
  <si>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</si>
  <si>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</si>
  <si>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</si>
  <si>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</si>
  <si>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</si>
  <si>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</si>
  <si>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</si>
  <si>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</si>
  <si>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</si>
  <si>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</si>
  <si>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</si>
  <si>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</si>
  <si>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</si>
  <si>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</si>
  <si>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</si>
  <si>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</si>
  <si>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</si>
  <si>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</si>
  <si>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</si>
  <si>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</si>
  <si>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</si>
  <si>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</si>
  <si>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</si>
  <si>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</si>
  <si>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</si>
  <si>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</si>
  <si>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</si>
  <si>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</si>
  <si>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</si>
  <si>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</si>
  <si>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</si>
  <si>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</si>
  <si>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</si>
  <si>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</si>
  <si>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</si>
  <si>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</si>
  <si>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</si>
  <si>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</si>
  <si>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</si>
  <si>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</si>
  <si>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</si>
  <si>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</si>
  <si>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</si>
  <si>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</si>
  <si>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</si>
  <si>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</si>
  <si>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</si>
  <si>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</si>
  <si>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</si>
  <si>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</si>
  <si>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</si>
  <si>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</si>
  <si>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</si>
  <si>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</si>
  <si>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</si>
  <si>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</si>
  <si>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</si>
  <si>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</si>
  <si>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</si>
  <si>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</si>
  <si>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</si>
  <si>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</si>
  <si>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</si>
  <si>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</si>
  <si>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</si>
  <si>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</si>
  <si>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</si>
  <si>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</si>
  <si>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</si>
  <si>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</si>
  <si>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</si>
  <si>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</si>
  <si>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</si>
  <si>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</si>
  <si>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</si>
  <si>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</si>
  <si>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</si>
  <si>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</si>
  <si>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</si>
  <si>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</si>
  <si>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</si>
  <si>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</si>
  <si>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</si>
  <si>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</si>
  <si>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</si>
  <si>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</si>
  <si>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</si>
  <si>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</si>
  <si>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</si>
  <si>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</si>
  <si>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</si>
  <si>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</si>
  <si>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</si>
  <si>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</si>
  <si>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</si>
  <si>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</si>
  <si>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</si>
  <si>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</si>
  <si>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</si>
  <si>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</si>
  <si>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</si>
  <si>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</si>
  <si>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</si>
  <si>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</si>
  <si>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</si>
  <si>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</si>
  <si>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</si>
  <si>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</si>
  <si>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</si>
  <si>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</si>
  <si>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</si>
  <si>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</si>
  <si>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</si>
  <si>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</si>
  <si>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</si>
  <si>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</si>
  <si>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</si>
  <si>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</si>
  <si>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</si>
  <si>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</si>
  <si>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</si>
  <si>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</si>
  <si>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</si>
  <si>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</si>
  <si>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</si>
  <si>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</si>
  <si>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</si>
  <si>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</si>
  <si>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</si>
  <si>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</si>
  <si>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</si>
  <si>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</si>
  <si>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</si>
  <si>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</si>
  <si>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</si>
  <si>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</si>
  <si>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</si>
  <si>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</si>
  <si>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</si>
  <si>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</si>
  <si>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</si>
  <si>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</si>
  <si>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</si>
  <si>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</si>
  <si>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</si>
  <si>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</si>
  <si>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</si>
  <si>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</si>
  <si>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</si>
  <si>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</si>
  <si>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</si>
  <si>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</si>
  <si>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</si>
  <si>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</si>
  <si>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</si>
  <si>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</si>
  <si>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</si>
  <si>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</si>
  <si>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</si>
  <si>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</si>
  <si>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</si>
  <si>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</si>
  <si>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</si>
  <si>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</si>
  <si>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</si>
  <si>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</si>
  <si>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</si>
  <si>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</si>
  <si>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</si>
  <si>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</si>
  <si>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</si>
  <si>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</si>
  <si>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</si>
  <si>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</si>
  <si>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</si>
  <si>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</si>
  <si>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</si>
  <si>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</si>
  <si>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</si>
  <si>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</si>
  <si>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</si>
  <si>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</si>
  <si>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</si>
  <si>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</si>
  <si>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</si>
  <si>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</si>
  <si>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</si>
  <si>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</si>
  <si>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</si>
  <si>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</si>
  <si>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</si>
  <si>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</si>
  <si>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</si>
  <si>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</si>
  <si>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</si>
  <si>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</si>
  <si>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</si>
  <si>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</si>
  <si>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</si>
  <si>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</si>
  <si>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</si>
  <si>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</si>
  <si>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</si>
  <si>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</si>
  <si>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</si>
  <si>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</si>
  <si>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</si>
  <si>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</si>
  <si>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</si>
  <si>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</si>
  <si>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</si>
  <si>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</si>
  <si>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</si>
  <si>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</si>
  <si>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</si>
  <si>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</si>
  <si>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</si>
  <si>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</si>
  <si>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</si>
  <si>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</si>
  <si>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</si>
  <si>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</si>
  <si>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</si>
  <si>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</si>
  <si>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</si>
  <si>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</si>
  <si>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</si>
  <si>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</si>
  <si>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</si>
  <si>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</si>
  <si>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</si>
  <si>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</si>
  <si>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</si>
  <si>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</si>
  <si>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</si>
  <si>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</si>
  <si>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</si>
  <si>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</si>
  <si>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</si>
  <si>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</si>
  <si>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</si>
  <si>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</si>
  <si>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</si>
  <si>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</si>
  <si>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</si>
  <si>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</si>
  <si>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</si>
  <si>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</si>
  <si>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</si>
  <si>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</si>
  <si>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</si>
  <si>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</si>
  <si>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</si>
  <si>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</si>
  <si>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</si>
  <si>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</si>
  <si>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</si>
  <si>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</si>
  <si>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</si>
  <si>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</si>
  <si>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</si>
  <si>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</si>
  <si>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</si>
  <si>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</si>
  <si>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</si>
  <si>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</si>
  <si>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</si>
  <si>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</si>
  <si>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</si>
  <si>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</si>
  <si>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</si>
  <si>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</si>
  <si>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</si>
  <si>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</si>
  <si>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</si>
  <si>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</si>
  <si>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</si>
  <si>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</si>
  <si>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</si>
  <si>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</si>
  <si>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</si>
  <si>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</si>
  <si>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</si>
  <si>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</si>
  <si>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</si>
  <si>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</si>
  <si>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</si>
  <si>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</si>
  <si>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</si>
  <si>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</si>
  <si>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</si>
  <si>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</si>
  <si>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</si>
  <si>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</si>
  <si>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</si>
  <si>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</si>
  <si>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</si>
  <si>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</si>
  <si>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</si>
  <si>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</si>
  <si>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</si>
  <si>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</si>
  <si>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</si>
  <si>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</si>
  <si>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</si>
  <si>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</si>
  <si>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</si>
  <si>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</si>
  <si>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</si>
  <si>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</si>
  <si>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</si>
  <si>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</si>
  <si>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</si>
  <si>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</si>
  <si>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</si>
  <si>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</si>
  <si>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</si>
  <si>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</si>
  <si>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</si>
  <si>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</si>
  <si>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</si>
  <si>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</si>
  <si>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</si>
  <si>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</si>
  <si>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</si>
  <si>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</si>
  <si>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</si>
  <si>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</si>
  <si>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</si>
  <si>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</si>
  <si>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</si>
  <si>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</si>
  <si>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</si>
  <si>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</si>
  <si>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</si>
  <si>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</si>
  <si>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</si>
  <si>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</si>
  <si>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</si>
  <si>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</si>
  <si>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</si>
  <si>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</si>
  <si>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</si>
  <si>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</si>
  <si>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</si>
  <si>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</si>
  <si>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</si>
  <si>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</si>
  <si>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</si>
  <si>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</si>
  <si>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</si>
  <si>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</si>
  <si>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</si>
  <si>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</si>
  <si>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</si>
  <si>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</si>
  <si>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</si>
  <si>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</si>
  <si>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</si>
  <si>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</si>
  <si>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</si>
  <si>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</si>
  <si>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</si>
  <si>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</si>
  <si>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</si>
  <si>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</si>
  <si>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</si>
  <si>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</si>
  <si>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</si>
  <si>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</si>
  <si>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</si>
  <si>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</si>
  <si>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</si>
  <si>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</si>
  <si>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</si>
  <si>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</si>
  <si>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</si>
  <si>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</si>
  <si>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</si>
  <si>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</si>
  <si>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</si>
  <si>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</si>
  <si>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</si>
  <si>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</si>
  <si>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</si>
  <si>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</si>
  <si>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</si>
  <si>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</si>
  <si>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</si>
  <si>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</si>
  <si>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</si>
  <si>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</si>
  <si>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</si>
  <si>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</si>
  <si>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</si>
  <si>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</si>
  <si>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</si>
  <si>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</si>
  <si>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</si>
  <si>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</si>
  <si>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</si>
  <si>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</si>
  <si>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</si>
  <si>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</si>
  <si>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</si>
  <si>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</si>
  <si>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</si>
  <si>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</si>
  <si>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</si>
  <si>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</si>
  <si>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</si>
  <si>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</si>
  <si>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</si>
  <si>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</si>
  <si>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</si>
  <si>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</si>
  <si>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</si>
  <si>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</si>
  <si>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</si>
  <si>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</si>
  <si>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</si>
  <si>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</si>
  <si>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</si>
  <si>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</si>
  <si>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</si>
  <si>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</si>
  <si>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</si>
  <si>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</si>
  <si>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</si>
  <si>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</si>
  <si>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</si>
  <si>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</si>
  <si>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</si>
  <si>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</si>
  <si>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</si>
  <si>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</si>
  <si>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</si>
  <si>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</si>
  <si>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</si>
  <si>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</si>
  <si>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</si>
  <si>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</si>
  <si>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</si>
  <si>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</si>
  <si>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</si>
  <si>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</si>
  <si>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</si>
  <si>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</si>
  <si>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</si>
  <si>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</si>
  <si>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</si>
  <si>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</si>
  <si>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</si>
  <si>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</si>
  <si>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</si>
  <si>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</si>
  <si>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</si>
  <si>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</si>
  <si>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</si>
  <si>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</si>
  <si>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</si>
  <si>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</si>
  <si>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</si>
  <si>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</si>
  <si>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</si>
  <si>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</si>
  <si>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</si>
  <si>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</si>
  <si>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</si>
  <si>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</si>
  <si>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</si>
  <si>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</si>
  <si>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</si>
  <si>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</si>
  <si>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</si>
  <si>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</si>
  <si>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</si>
  <si>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</si>
  <si>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</si>
  <si>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</si>
  <si>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</si>
  <si>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</si>
  <si>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</si>
  <si>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</si>
  <si>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</si>
  <si>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</si>
  <si>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</si>
  <si>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</si>
  <si>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</si>
  <si>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</si>
  <si>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</si>
  <si>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</si>
  <si>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</si>
  <si>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</si>
  <si>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</si>
  <si>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</si>
  <si>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</si>
  <si>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</si>
  <si>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</si>
  <si>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</si>
  <si>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</si>
  <si>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</si>
  <si>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</si>
  <si>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</si>
  <si>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</si>
  <si>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</si>
  <si>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</si>
  <si>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</si>
  <si>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</si>
  <si>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</si>
  <si>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</si>
  <si>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</si>
  <si>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</si>
  <si>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</si>
  <si>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</si>
  <si>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</si>
  <si>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</si>
  <si>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</si>
  <si>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</si>
  <si>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</si>
  <si>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</si>
  <si>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</si>
  <si>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</si>
  <si>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</si>
  <si>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</si>
  <si>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</si>
  <si>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</si>
  <si>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</si>
  <si>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</si>
  <si>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</si>
  <si>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</si>
  <si>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</si>
  <si>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</si>
  <si>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</si>
  <si>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</si>
  <si>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</si>
  <si>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</si>
  <si>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</si>
  <si>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</si>
  <si>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</si>
  <si>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</si>
  <si>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</si>
  <si>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</si>
  <si>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</si>
  <si>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</si>
  <si>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</si>
  <si>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</si>
  <si>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</si>
  <si>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</si>
  <si>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</si>
  <si>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</si>
  <si>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</si>
  <si>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</si>
  <si>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</si>
  <si>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</si>
  <si>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</si>
  <si>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</si>
  <si>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</si>
  <si>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</si>
  <si>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</si>
  <si>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</si>
  <si>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</si>
  <si>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</si>
  <si>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</si>
  <si>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</si>
  <si>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</si>
  <si>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</si>
  <si>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</si>
  <si>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</si>
  <si>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</si>
  <si>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</si>
  <si>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</si>
  <si>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</si>
  <si>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</si>
  <si>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</si>
  <si>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</si>
  <si>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</si>
  <si>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</si>
  <si>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</si>
  <si>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</si>
  <si>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</si>
  <si>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</si>
  <si>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</si>
  <si>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</si>
  <si>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</si>
  <si>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</si>
  <si>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</si>
  <si>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</si>
  <si>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</si>
  <si>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</si>
  <si>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</si>
  <si>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</si>
  <si>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</si>
  <si>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</si>
  <si>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</si>
  <si>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</si>
  <si>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</si>
  <si>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</si>
  <si>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</si>
  <si>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</si>
  <si>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</si>
  <si>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</si>
  <si>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</si>
  <si>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</si>
  <si>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</si>
  <si>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</si>
  <si>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</si>
  <si>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</si>
  <si>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</si>
  <si>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</si>
  <si>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</si>
  <si>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</si>
  <si>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</si>
  <si>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</si>
  <si>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</si>
  <si>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</si>
  <si>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</si>
  <si>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</si>
  <si>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</si>
  <si>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</si>
  <si>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</si>
  <si>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</si>
  <si>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</si>
  <si>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</si>
  <si>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</si>
  <si>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</si>
  <si>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</si>
  <si>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</si>
  <si>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</si>
  <si>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</si>
  <si>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</si>
  <si>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</si>
  <si>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</si>
  <si>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</si>
  <si>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</si>
  <si>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</si>
  <si>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</si>
  <si>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</si>
  <si>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</si>
  <si>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</si>
  <si>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</si>
  <si>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</si>
  <si>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</si>
  <si>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</si>
  <si>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</si>
  <si>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</si>
  <si>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</si>
  <si>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</si>
  <si>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</si>
  <si>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</si>
  <si>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</si>
  <si>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</si>
  <si>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</si>
  <si>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</si>
  <si>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</si>
  <si>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</si>
  <si>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</si>
  <si>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</si>
  <si>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</si>
  <si>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</si>
  <si>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</si>
  <si>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</si>
  <si>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</si>
  <si>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</si>
  <si>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</si>
  <si>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</si>
  <si>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</si>
  <si>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</si>
  <si>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</si>
  <si>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</si>
  <si>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</si>
  <si>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</si>
  <si>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</si>
  <si>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</si>
  <si>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</si>
  <si>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</si>
  <si>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</si>
  <si>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</si>
  <si>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</si>
  <si>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</si>
  <si>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</si>
  <si>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</si>
  <si>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</si>
  <si>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</si>
  <si>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</si>
  <si>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</si>
  <si>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</si>
  <si>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</si>
  <si>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</si>
  <si>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</si>
  <si>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</si>
  <si>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</si>
  <si>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</si>
  <si>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</si>
  <si>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</si>
  <si>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</si>
  <si>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</si>
  <si>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</si>
  <si>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</si>
  <si>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</si>
  <si>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</si>
  <si>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</si>
  <si>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</si>
  <si>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</si>
  <si>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</si>
  <si>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</si>
  <si>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</si>
  <si>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</si>
  <si>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</si>
  <si>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</si>
  <si>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</si>
  <si>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</si>
  <si>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</si>
  <si>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</si>
  <si>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</si>
  <si>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</si>
  <si>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</si>
  <si>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</si>
  <si>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</si>
  <si>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</si>
  <si>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</si>
  <si>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</si>
  <si>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</si>
  <si>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</si>
  <si>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</si>
  <si>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</si>
  <si>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</si>
  <si>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</si>
  <si>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</si>
  <si>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</si>
  <si>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</si>
  <si>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</si>
  <si>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</si>
  <si>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</si>
  <si>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</si>
  <si>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</si>
  <si>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</si>
  <si>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</si>
  <si>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</si>
  <si>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</si>
  <si>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</si>
  <si>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</si>
  <si>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</si>
  <si>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</si>
  <si>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</si>
  <si>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</si>
  <si>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</si>
  <si>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</si>
  <si>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</si>
  <si>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</si>
  <si>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</si>
  <si>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</si>
  <si>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</si>
  <si>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</si>
  <si>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</si>
  <si>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</si>
  <si>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</si>
  <si>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</si>
  <si>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</si>
  <si>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</si>
  <si>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</si>
  <si>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</si>
  <si>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</si>
  <si>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</si>
  <si>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</si>
  <si>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</si>
  <si>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</si>
  <si>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</si>
  <si>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</si>
  <si>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</si>
  <si>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</si>
  <si>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</si>
  <si>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</si>
  <si>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</si>
  <si>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</si>
  <si>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</si>
  <si>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</si>
  <si>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</si>
  <si>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</si>
  <si>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</si>
  <si>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</si>
  <si>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</si>
  <si>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</si>
  <si>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</si>
  <si>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</si>
  <si>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</si>
  <si>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</si>
  <si>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</si>
  <si>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</si>
  <si>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</si>
  <si>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</si>
  <si>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</si>
  <si>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</si>
  <si>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</si>
  <si>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</si>
  <si>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</si>
  <si>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</si>
  <si>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</si>
  <si>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</si>
  <si>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</si>
  <si>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</si>
  <si>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</si>
  <si>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</si>
  <si>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</si>
  <si>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</si>
  <si>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</si>
  <si>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</si>
  <si>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</si>
  <si>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</si>
  <si>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</si>
  <si>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</si>
  <si>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</si>
  <si>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</si>
  <si>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</si>
  <si>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</si>
  <si>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</si>
  <si>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</si>
  <si>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</si>
  <si>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</si>
  <si>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</si>
  <si>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</si>
  <si>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</si>
  <si>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</si>
  <si>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</si>
  <si>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</si>
  <si>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</si>
  <si>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</si>
  <si>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</si>
  <si>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</si>
  <si>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</si>
  <si>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</si>
  <si>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</si>
  <si>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</si>
  <si>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</si>
  <si>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</si>
  <si>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</si>
  <si>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</si>
  <si>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</si>
  <si>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</si>
  <si>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</si>
  <si>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</si>
  <si>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</si>
  <si>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</si>
  <si>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</si>
  <si>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</si>
  <si>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</si>
  <si>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</si>
  <si>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</si>
  <si>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</si>
  <si>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</si>
  <si>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</si>
  <si>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</si>
  <si>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</si>
  <si>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</si>
  <si>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</si>
  <si>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</si>
  <si>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</si>
  <si>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</si>
  <si>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</si>
  <si>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</si>
  <si>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</si>
  <si>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</si>
  <si>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</si>
  <si>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</si>
  <si>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</si>
  <si>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</si>
  <si>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</si>
  <si>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</si>
  <si>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</si>
  <si>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</si>
  <si>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</si>
  <si>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</si>
  <si>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</si>
  <si>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</si>
  <si>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</si>
  <si>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</si>
  <si>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</si>
  <si>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</si>
  <si>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</si>
  <si>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</si>
  <si>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</si>
  <si>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</si>
  <si>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</si>
  <si>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</si>
  <si>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</si>
  <si>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</si>
  <si>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</si>
  <si>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</si>
  <si>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</si>
  <si>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</si>
  <si>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</si>
  <si>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</si>
  <si>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</si>
  <si>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</si>
  <si>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</si>
  <si>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</si>
  <si>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</si>
  <si>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</si>
  <si>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</si>
  <si>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</si>
  <si>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</si>
  <si>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</si>
  <si>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</si>
  <si>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</si>
  <si>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</si>
  <si>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</si>
  <si>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</si>
  <si>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</si>
  <si>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</si>
  <si>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</si>
  <si>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</si>
  <si>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</si>
  <si>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</si>
  <si>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</si>
  <si>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</si>
  <si>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</si>
  <si>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</si>
  <si>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</si>
  <si>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</si>
  <si>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</si>
  <si>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</si>
  <si>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</si>
  <si>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</si>
  <si>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</si>
  <si>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</si>
  <si>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</si>
  <si>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</si>
  <si>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</si>
  <si>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</si>
  <si>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</si>
  <si>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</si>
  <si>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</si>
  <si>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</si>
  <si>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</si>
  <si>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</si>
  <si>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</si>
  <si>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</si>
  <si>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</si>
  <si>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</si>
  <si>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</si>
  <si>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</si>
  <si>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</si>
  <si>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</si>
  <si>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</si>
  <si>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</si>
  <si>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</si>
  <si>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</si>
  <si>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</si>
  <si>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</si>
  <si>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</si>
  <si>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</si>
  <si>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</si>
  <si>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</si>
  <si>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</si>
  <si>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</si>
  <si>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</si>
  <si>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</si>
  <si>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</si>
  <si>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</si>
  <si>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</si>
  <si>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</si>
  <si>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</si>
  <si>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</si>
  <si>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</si>
  <si>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</si>
  <si>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</si>
  <si>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</si>
  <si>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</si>
  <si>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</si>
  <si>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</si>
  <si>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</si>
  <si>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</si>
  <si>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</si>
  <si>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</si>
  <si>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</si>
  <si>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</si>
  <si>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</si>
  <si>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</si>
  <si>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</si>
  <si>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</si>
  <si>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</si>
  <si>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</si>
  <si>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</si>
  <si>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</si>
  <si>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</si>
  <si>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</si>
  <si>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</si>
  <si>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</si>
  <si>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</si>
  <si>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</si>
  <si>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</si>
  <si>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</si>
  <si>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</si>
  <si>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</si>
  <si>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</si>
  <si>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</si>
  <si>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</si>
  <si>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</si>
  <si>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</si>
  <si>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</si>
  <si>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</si>
  <si>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</si>
  <si>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</si>
  <si>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</si>
  <si>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</si>
  <si>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</si>
  <si>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</si>
  <si>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</si>
  <si>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</si>
  <si>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</si>
  <si>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</si>
  <si>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</si>
  <si>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</si>
  <si>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</si>
  <si>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</si>
  <si>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</si>
  <si>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</si>
  <si>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</si>
  <si>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</si>
  <si>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</si>
  <si>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</si>
  <si>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</si>
  <si>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</si>
  <si>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</si>
  <si>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</si>
  <si>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</si>
  <si>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</si>
  <si>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</si>
  <si>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</si>
  <si>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</si>
  <si>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</si>
  <si>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</si>
  <si>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</si>
  <si>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</si>
  <si>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</si>
  <si>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</si>
  <si>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</si>
  <si>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</si>
  <si>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</si>
  <si>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</si>
  <si>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</si>
  <si>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</si>
  <si>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</si>
  <si>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</si>
  <si>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</si>
  <si>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</si>
  <si>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</si>
  <si>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</si>
  <si>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</si>
  <si>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</si>
  <si>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</si>
  <si>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</si>
  <si>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</si>
  <si>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</si>
  <si>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</si>
  <si>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</si>
  <si>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</si>
  <si>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</si>
  <si>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</si>
  <si>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</si>
  <si>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</si>
  <si>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</si>
  <si>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</si>
  <si>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</si>
  <si>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</si>
  <si>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</si>
  <si>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</si>
  <si>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</si>
  <si>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</si>
  <si>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</si>
  <si>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</si>
  <si>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</si>
  <si>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</si>
  <si>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</si>
  <si>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</si>
  <si>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</si>
  <si>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</si>
  <si>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</si>
  <si>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</si>
  <si>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</si>
  <si>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</si>
  <si>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</si>
  <si>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</si>
  <si>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</si>
  <si>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</si>
  <si>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</si>
  <si>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</si>
  <si>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</si>
  <si>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</si>
  <si>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</si>
  <si>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</si>
  <si>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</si>
  <si>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</si>
  <si>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</si>
  <si>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</si>
  <si>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</si>
  <si>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</si>
  <si>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</si>
  <si>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</si>
  <si>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</si>
  <si>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</si>
  <si>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</si>
  <si>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</si>
  <si>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</si>
  <si>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</si>
  <si>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</si>
  <si>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</si>
  <si>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</si>
  <si>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</si>
  <si>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</si>
  <si>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</si>
  <si>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</si>
  <si>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</si>
  <si>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</si>
  <si>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</si>
  <si>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</si>
  <si>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</si>
  <si>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</si>
  <si>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</si>
  <si>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</si>
  <si>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</si>
  <si>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</si>
  <si>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</si>
  <si>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</si>
  <si>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</si>
  <si>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</si>
  <si>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</si>
  <si>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</si>
  <si>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</si>
  <si>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</si>
  <si>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</si>
  <si>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</si>
  <si>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</si>
  <si>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</si>
  <si>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</si>
  <si>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</si>
  <si>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</si>
  <si>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</si>
  <si>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</si>
  <si>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</si>
  <si>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</si>
  <si>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</si>
  <si>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</si>
  <si>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</si>
  <si>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</si>
  <si>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</si>
  <si>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</si>
  <si>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</si>
  <si>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</si>
  <si>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</si>
  <si>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</si>
  <si>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</si>
  <si>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</si>
  <si>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</si>
  <si>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</si>
  <si>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</si>
  <si>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</si>
  <si>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</si>
  <si>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</si>
  <si>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</si>
  <si>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</si>
  <si>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</si>
  <si>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</si>
  <si>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</si>
  <si>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</si>
  <si>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</si>
  <si>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</si>
  <si>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</si>
  <si>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</si>
  <si>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</si>
  <si>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</si>
  <si>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</si>
  <si>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</si>
  <si>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</si>
  <si>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</si>
  <si>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</si>
  <si>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</si>
  <si>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</si>
  <si>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</si>
  <si>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</si>
  <si>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</si>
  <si>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</si>
  <si>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</si>
  <si>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</si>
  <si>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</si>
  <si>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</si>
  <si>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</si>
  <si>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</si>
  <si>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</si>
  <si>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</si>
  <si>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</si>
  <si>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</si>
  <si>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</si>
  <si>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</si>
  <si>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</si>
  <si>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</si>
  <si>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</si>
  <si>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</si>
  <si>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</si>
  <si>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</si>
  <si>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</si>
  <si>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</si>
  <si>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</si>
  <si>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</si>
  <si>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</si>
  <si>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</si>
  <si>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</si>
  <si>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</si>
  <si>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</si>
  <si>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</si>
  <si>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</si>
  <si>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</si>
  <si>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</si>
  <si>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</si>
  <si>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</si>
  <si>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</si>
  <si>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</si>
  <si>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</si>
  <si>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</si>
  <si>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</si>
  <si>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</si>
  <si>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</si>
  <si>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</si>
  <si>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</si>
  <si>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</si>
  <si>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</si>
  <si>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</si>
  <si>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</si>
  <si>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</si>
  <si>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</si>
  <si>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</si>
  <si>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</si>
  <si>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</si>
  <si>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</si>
  <si>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</si>
  <si>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</si>
  <si>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</si>
  <si>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</si>
  <si>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</si>
  <si>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</si>
  <si>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</si>
  <si>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</si>
  <si>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</si>
  <si>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</si>
  <si>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</si>
  <si>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</si>
  <si>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</si>
  <si>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</si>
  <si>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</si>
  <si>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</si>
  <si>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</si>
  <si>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</si>
  <si>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</si>
  <si>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</si>
  <si>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</si>
  <si>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</si>
  <si>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</si>
  <si>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</si>
  <si>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</si>
  <si>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</si>
  <si>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</si>
  <si>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</si>
  <si>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</si>
  <si>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</si>
  <si>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</si>
  <si>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</si>
  <si>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</si>
  <si>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</si>
  <si>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</si>
  <si>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</si>
  <si>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</si>
  <si>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</si>
  <si>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</si>
  <si>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</si>
  <si>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</si>
  <si>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</si>
  <si>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</si>
  <si>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</si>
  <si>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</si>
  <si>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</si>
  <si>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</si>
  <si>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</si>
  <si>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</si>
  <si>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</si>
  <si>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</si>
  <si>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</si>
  <si>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</si>
  <si>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</si>
  <si>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</si>
  <si>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</si>
  <si>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</si>
  <si>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</si>
  <si>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</si>
  <si>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</si>
  <si>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</si>
  <si>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</si>
  <si>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</si>
  <si>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</si>
  <si>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</si>
  <si>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</si>
  <si>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</si>
  <si>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</si>
  <si>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</si>
  <si>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</si>
  <si>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</si>
  <si>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</si>
  <si>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</si>
  <si>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</si>
  <si>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</si>
  <si>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</si>
  <si>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</si>
  <si>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</si>
  <si>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</si>
  <si>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</si>
  <si>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</si>
  <si>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</si>
  <si>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</si>
  <si>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</si>
  <si>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</si>
  <si>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</si>
  <si>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</si>
  <si>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</si>
  <si>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</si>
  <si>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</si>
  <si>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</si>
  <si>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</si>
  <si>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</si>
  <si>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</si>
  <si>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</si>
  <si>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</si>
  <si>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</si>
  <si>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</si>
  <si>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</si>
  <si>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</si>
  <si>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</si>
  <si>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</si>
  <si>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</si>
  <si>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</si>
  <si>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</si>
  <si>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</si>
  <si>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</si>
  <si>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</si>
  <si>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</si>
  <si>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</si>
  <si>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</si>
  <si>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</si>
  <si>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</si>
  <si>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</si>
  <si>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</si>
  <si>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</si>
  <si>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</si>
  <si>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</si>
  <si>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</si>
  <si>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</si>
  <si>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</si>
  <si>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</si>
  <si>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</si>
  <si>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</si>
  <si>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</si>
  <si>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</si>
  <si>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</si>
  <si>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</si>
  <si>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</si>
  <si>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</si>
  <si>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</si>
  <si>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</si>
  <si>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</si>
  <si>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</si>
  <si>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</si>
  <si>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</si>
  <si>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</si>
  <si>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</si>
  <si>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</si>
  <si>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</si>
  <si>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</si>
  <si>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</si>
  <si>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</si>
  <si>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</si>
  <si>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</si>
  <si>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</si>
  <si>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</si>
  <si>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</si>
  <si>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</si>
  <si>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</si>
  <si>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</si>
  <si>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</si>
  <si>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</si>
  <si>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</si>
  <si>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</si>
  <si>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</si>
  <si>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</si>
  <si>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</si>
  <si>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</si>
  <si>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</si>
  <si>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</si>
  <si>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</si>
  <si>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</si>
  <si>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</si>
  <si>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</si>
  <si>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</si>
  <si>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</si>
  <si>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</si>
  <si>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</si>
  <si>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</si>
  <si>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</si>
  <si>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</si>
  <si>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</si>
  <si>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</si>
  <si>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</si>
  <si>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</si>
  <si>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</si>
  <si>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</si>
  <si>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</si>
  <si>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</si>
  <si>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</si>
  <si>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</si>
  <si>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</si>
  <si>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</si>
  <si>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</si>
  <si>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</si>
  <si>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</si>
  <si>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</si>
  <si>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</si>
  <si>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</si>
  <si>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</si>
  <si>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</si>
  <si>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</si>
  <si>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</si>
  <si>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</si>
  <si>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</si>
  <si>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</si>
  <si>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</si>
  <si>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</si>
  <si>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</si>
  <si>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</si>
  <si>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</si>
  <si>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</si>
  <si>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</si>
  <si>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</si>
  <si>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</si>
  <si>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</si>
  <si>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</si>
  <si>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</si>
  <si>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</si>
  <si>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</si>
  <si>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</si>
  <si>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</si>
  <si>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</si>
  <si>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</si>
  <si>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</si>
  <si>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</si>
  <si>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</si>
  <si>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</si>
  <si>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</si>
  <si>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</si>
  <si>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</si>
  <si>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</si>
  <si>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</si>
  <si>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</si>
  <si>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</si>
  <si>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</si>
  <si>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</si>
  <si>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</si>
  <si>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</si>
  <si>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</si>
  <si>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</si>
  <si>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</si>
  <si>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</si>
  <si>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</si>
  <si>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</si>
  <si>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</si>
  <si>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</si>
  <si>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</si>
  <si>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</si>
  <si>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</si>
  <si>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</si>
  <si>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</si>
  <si>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</si>
  <si>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</si>
  <si>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</si>
  <si>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</si>
  <si>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</si>
  <si>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</si>
  <si>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</si>
  <si>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</si>
  <si>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</si>
  <si>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</si>
  <si>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</si>
  <si>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</si>
  <si>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</si>
  <si>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</si>
  <si>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</si>
  <si>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</si>
  <si>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</si>
  <si>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</si>
  <si>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</si>
  <si>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</si>
  <si>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</si>
  <si>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</si>
  <si>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</si>
  <si>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</si>
  <si>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</si>
  <si>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</si>
  <si>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</si>
  <si>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</si>
  <si>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</si>
  <si>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</si>
  <si>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</si>
  <si>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</si>
  <si>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</si>
  <si>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</si>
  <si>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</si>
  <si>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</si>
  <si>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</si>
  <si>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</si>
  <si>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</si>
  <si>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</si>
  <si>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</si>
  <si>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</si>
  <si>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</si>
  <si>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</si>
  <si>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</si>
  <si>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</si>
  <si>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</si>
  <si>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</si>
  <si>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</si>
  <si>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</si>
  <si>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</si>
  <si>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</si>
  <si>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</si>
  <si>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</si>
  <si>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</si>
  <si>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</si>
  <si>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</si>
  <si>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</si>
  <si>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</si>
  <si>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</si>
  <si>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</si>
  <si>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</si>
  <si>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</si>
  <si>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</si>
  <si>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</si>
  <si>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</si>
  <si>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</si>
  <si>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</si>
  <si>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</si>
  <si>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</si>
  <si>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</si>
  <si>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</si>
  <si>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</si>
  <si>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</si>
  <si>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</si>
  <si>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</si>
  <si>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</si>
  <si>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</si>
  <si>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</si>
  <si>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</si>
  <si>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</si>
  <si>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</si>
  <si>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</si>
  <si>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</si>
  <si>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</si>
  <si>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</si>
  <si>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</si>
  <si>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</si>
  <si>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</si>
  <si>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</si>
  <si>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</si>
  <si>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</si>
  <si>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</si>
  <si>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</si>
  <si>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</si>
  <si>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</si>
  <si>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</si>
  <si>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</si>
  <si>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</si>
  <si>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</si>
  <si>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</si>
  <si>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</si>
  <si>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</si>
  <si>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</si>
  <si>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</si>
  <si>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</si>
  <si>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</si>
  <si>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</si>
  <si>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</si>
  <si>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</si>
  <si>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</si>
  <si>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</si>
  <si>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</si>
  <si>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</si>
  <si>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</si>
  <si>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</si>
  <si>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</si>
  <si>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</si>
  <si>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</si>
  <si>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</si>
  <si>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</si>
  <si>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</si>
  <si>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</si>
  <si>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</si>
  <si>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</si>
  <si>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</si>
  <si>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</si>
  <si>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</si>
  <si>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</si>
  <si>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</si>
  <si>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</si>
  <si>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</si>
  <si>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</si>
  <si>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</si>
  <si>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</si>
  <si>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</si>
  <si>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</si>
  <si>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</si>
  <si>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</si>
  <si>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</si>
  <si>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</si>
  <si>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</si>
  <si>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</si>
  <si>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</si>
  <si>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</si>
  <si>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</si>
  <si>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</si>
  <si>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</si>
  <si>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</si>
  <si>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</si>
  <si>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</si>
  <si>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</si>
  <si>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</si>
  <si>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</si>
  <si>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</si>
  <si>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</si>
  <si>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</si>
  <si>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</si>
  <si>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</si>
  <si>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</si>
  <si>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</si>
  <si>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</si>
  <si>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</si>
  <si>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</si>
  <si>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</si>
  <si>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</si>
  <si>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</si>
  <si>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</si>
  <si>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</si>
  <si>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</si>
  <si>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</si>
  <si>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</si>
  <si>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</si>
  <si>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</si>
  <si>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</si>
  <si>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</si>
  <si>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</si>
  <si>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</si>
  <si>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</si>
  <si>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</si>
  <si>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</si>
  <si>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</si>
  <si>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</si>
  <si>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</si>
  <si>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</si>
  <si>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</si>
  <si>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</si>
  <si>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</si>
  <si>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</si>
  <si>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</si>
  <si>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</si>
  <si>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</si>
  <si>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</si>
  <si>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</si>
  <si>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</si>
  <si>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</si>
  <si>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</si>
  <si>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</si>
  <si>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</si>
  <si>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</si>
  <si>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</si>
  <si>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</si>
  <si>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</si>
  <si>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</si>
  <si>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</si>
  <si>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</si>
  <si>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</si>
  <si>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</si>
  <si>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</si>
  <si>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</si>
  <si>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</si>
  <si>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</si>
  <si>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</si>
  <si>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</si>
  <si>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</si>
  <si>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</si>
  <si>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</si>
  <si>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</si>
  <si>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</si>
  <si>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</si>
  <si>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</si>
  <si>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</si>
  <si>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</si>
  <si>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</si>
  <si>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</si>
  <si>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</si>
  <si>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</si>
  <si>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</si>
  <si>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</si>
  <si>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</si>
  <si>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</si>
  <si>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</si>
  <si>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</si>
  <si>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</si>
  <si>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</si>
  <si>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</si>
  <si>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</si>
  <si>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</si>
  <si>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</si>
  <si>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</si>
  <si>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</si>
  <si>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</si>
  <si>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</si>
  <si>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</si>
  <si>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</si>
  <si>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</si>
  <si>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</si>
  <si>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</si>
  <si>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</si>
  <si>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</si>
  <si>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</si>
  <si>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</si>
  <si>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</si>
  <si>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</si>
  <si>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</si>
  <si>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</si>
  <si>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</si>
  <si>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</si>
  <si>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</si>
  <si>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</si>
  <si>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</si>
  <si>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</si>
  <si>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</si>
  <si>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</si>
  <si>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</si>
  <si>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</si>
  <si>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</si>
  <si>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</si>
  <si>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</si>
  <si>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</si>
  <si>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</si>
  <si>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</si>
  <si>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</si>
  <si>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</si>
  <si>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</si>
  <si>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</si>
  <si>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</si>
  <si>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</si>
  <si>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</si>
  <si>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</si>
  <si>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</si>
  <si>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</si>
  <si>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</si>
  <si>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</si>
  <si>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</si>
  <si>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</si>
  <si>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</si>
  <si>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</si>
  <si>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</si>
  <si>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</si>
  <si>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</si>
  <si>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</si>
  <si>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</si>
  <si>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</si>
  <si>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</si>
  <si>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</si>
  <si>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</si>
  <si>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</si>
  <si>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</si>
  <si>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</si>
  <si>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</si>
  <si>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</si>
  <si>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</si>
  <si>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</si>
  <si>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</si>
  <si>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</si>
  <si>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</si>
  <si>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</si>
  <si>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</si>
  <si>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</si>
  <si>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</si>
  <si>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</si>
  <si>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</si>
  <si>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</si>
  <si>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</si>
  <si>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</si>
  <si>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</si>
  <si>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</si>
  <si>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</si>
  <si>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</si>
  <si>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</si>
  <si>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</si>
  <si>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</si>
  <si>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</si>
  <si>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</si>
  <si>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</si>
  <si>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</si>
  <si>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</si>
  <si>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</si>
  <si>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</si>
  <si>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</si>
  <si>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</si>
  <si>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</si>
  <si>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</si>
  <si>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</si>
  <si>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</si>
  <si>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</si>
  <si>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</si>
  <si>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</si>
  <si>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</si>
  <si>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</si>
  <si>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</si>
  <si>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</si>
  <si>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</si>
  <si>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</si>
  <si>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</si>
  <si>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</si>
  <si>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</si>
  <si>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</si>
  <si>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</si>
  <si>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</si>
  <si>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</si>
  <si>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</si>
  <si>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</si>
  <si>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</si>
  <si>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</si>
  <si>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</si>
  <si>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</si>
  <si>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</si>
  <si>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</si>
  <si>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</si>
  <si>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</si>
  <si>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</si>
  <si>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</si>
  <si>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</si>
  <si>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</si>
  <si>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</si>
  <si>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</si>
  <si>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</si>
  <si>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</si>
  <si>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</si>
  <si>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</si>
  <si>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</si>
  <si>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</si>
  <si>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</si>
  <si>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</si>
  <si>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</si>
  <si>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</si>
  <si>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</si>
  <si>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</si>
  <si>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</si>
  <si>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</si>
  <si>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</si>
  <si>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</si>
  <si>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</si>
  <si>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</si>
  <si>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</si>
  <si>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</si>
  <si>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</si>
  <si>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</si>
  <si>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</si>
  <si>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</si>
  <si>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</si>
  <si>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</si>
  <si>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</si>
  <si>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</si>
  <si>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</si>
  <si>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</si>
  <si>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</si>
  <si>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</si>
  <si>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</si>
  <si>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</si>
  <si>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</si>
  <si>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</si>
  <si>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</si>
  <si>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</si>
  <si>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</si>
  <si>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</si>
  <si>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</si>
  <si>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</si>
  <si>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</si>
  <si>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</si>
  <si>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</si>
  <si>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</si>
  <si>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</si>
  <si>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</si>
  <si>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</si>
  <si>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</si>
  <si>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</si>
  <si>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</si>
  <si>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</si>
  <si>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</si>
  <si>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</si>
  <si>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</si>
  <si>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</si>
  <si>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</si>
  <si>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</si>
  <si>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</si>
  <si>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</si>
  <si>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</si>
  <si>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</si>
  <si>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</si>
  <si>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</si>
  <si>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</si>
  <si>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</si>
  <si>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</si>
  <si>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</si>
  <si>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</si>
  <si>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</si>
  <si>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</si>
  <si>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</si>
  <si>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</si>
  <si>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</si>
  <si>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</si>
  <si>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</si>
  <si>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</si>
  <si>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</si>
  <si>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</si>
  <si>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</si>
  <si>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</si>
  <si>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</si>
  <si>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</si>
  <si>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</si>
  <si>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</si>
  <si>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</si>
  <si>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</si>
  <si>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</si>
  <si>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</si>
  <si>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</si>
  <si>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</si>
  <si>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</si>
  <si>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</si>
  <si>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</si>
  <si>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</si>
  <si>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</si>
  <si>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</si>
  <si>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</si>
  <si>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</si>
  <si>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</si>
  <si>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</si>
  <si>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</si>
  <si>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</si>
  <si>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</si>
  <si>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</si>
  <si>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</si>
  <si>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</si>
  <si>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</si>
  <si>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</si>
  <si>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</si>
  <si>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</si>
  <si>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</si>
  <si>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</si>
  <si>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</si>
  <si>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</si>
  <si>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</si>
  <si>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</si>
  <si>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</si>
  <si>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</si>
  <si>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</si>
  <si>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</si>
  <si>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</si>
  <si>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</si>
  <si>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</si>
  <si>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</si>
  <si>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</si>
  <si>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</si>
  <si>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</si>
  <si>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</si>
  <si>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</si>
  <si>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</si>
  <si>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</si>
  <si>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</si>
  <si>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</si>
  <si>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</si>
  <si>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</si>
  <si>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</si>
  <si>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</si>
  <si>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</si>
  <si>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</si>
  <si>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</si>
  <si>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</si>
  <si>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</si>
  <si>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</si>
  <si>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</si>
  <si>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</si>
  <si>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</si>
  <si>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</si>
  <si>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</si>
  <si>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</si>
  <si>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</si>
  <si>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</si>
  <si>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</si>
  <si>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</si>
  <si>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</si>
  <si>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</si>
  <si>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</si>
  <si>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</si>
  <si>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</si>
  <si>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</si>
  <si>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</si>
  <si>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</si>
  <si>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</si>
  <si>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</si>
  <si>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</si>
  <si>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</si>
  <si>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</si>
  <si>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</si>
  <si>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</si>
  <si>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</si>
  <si>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</si>
  <si>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</si>
  <si>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</si>
  <si>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</si>
  <si>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</si>
  <si>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</si>
  <si>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</si>
  <si>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</si>
  <si>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</si>
  <si>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</si>
  <si>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</si>
  <si>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</si>
  <si>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</si>
  <si>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</si>
  <si>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</si>
  <si>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</si>
  <si>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</si>
  <si>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</si>
  <si>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</si>
  <si>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</si>
  <si>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</si>
  <si>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</si>
  <si>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</si>
  <si>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</si>
  <si>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</si>
  <si>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</si>
  <si>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</si>
  <si>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</si>
  <si>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</si>
  <si>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</si>
  <si>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</si>
  <si>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</si>
  <si>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</si>
  <si>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</si>
  <si>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</si>
  <si>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</si>
  <si>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</si>
  <si>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</si>
  <si>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</si>
  <si>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</si>
  <si>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</si>
  <si>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</si>
  <si>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</si>
  <si>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</si>
  <si>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</si>
  <si>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</si>
  <si>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</si>
  <si>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</si>
  <si>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</si>
  <si>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</si>
  <si>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</si>
  <si>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</si>
  <si>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</si>
  <si>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</si>
  <si>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</si>
  <si>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</si>
  <si>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</si>
  <si>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</si>
  <si>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</si>
  <si>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</si>
  <si>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</si>
  <si>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</si>
  <si>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</si>
  <si>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</si>
  <si>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</si>
  <si>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</si>
  <si>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</si>
  <si>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</si>
  <si>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</si>
  <si>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</si>
  <si>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</si>
  <si>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</si>
  <si>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</si>
  <si>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</si>
  <si>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</si>
  <si>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</si>
  <si>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</si>
  <si>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</si>
  <si>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</si>
  <si>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</si>
  <si>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</si>
  <si>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</si>
  <si>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</si>
  <si>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</si>
  <si>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</si>
  <si>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</si>
  <si>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</si>
  <si>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</si>
  <si>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</si>
  <si>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</si>
  <si>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</si>
  <si>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</si>
  <si>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</si>
  <si>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</si>
  <si>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</si>
  <si>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</si>
  <si>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</si>
  <si>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</si>
  <si>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</si>
  <si>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</si>
  <si>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</si>
  <si>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</si>
  <si>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</si>
  <si>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</si>
  <si>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</si>
  <si>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</si>
  <si>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</si>
  <si>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</si>
  <si>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</si>
  <si>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</si>
  <si>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</si>
  <si>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</si>
  <si>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</si>
  <si>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</si>
  <si>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</si>
  <si>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</si>
  <si>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</si>
  <si>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</si>
  <si>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</si>
  <si>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</si>
  <si>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</si>
  <si>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</si>
  <si>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</si>
  <si>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</si>
  <si>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</si>
  <si>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</si>
  <si>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</si>
  <si>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</si>
  <si>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</si>
  <si>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</si>
  <si>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</si>
  <si>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</si>
  <si>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</si>
  <si>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</si>
  <si>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</si>
  <si>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</si>
  <si>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</si>
  <si>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</si>
  <si>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</si>
  <si>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</si>
  <si>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</si>
  <si>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</si>
  <si>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</si>
  <si>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</si>
  <si>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</si>
  <si>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</si>
  <si>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</si>
  <si>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</si>
  <si>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</si>
  <si>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</si>
  <si>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</si>
  <si>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</si>
  <si>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</si>
  <si>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</si>
  <si>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</si>
  <si>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</si>
  <si>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</si>
  <si>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</si>
  <si>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</si>
  <si>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</si>
  <si>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</si>
  <si>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</si>
  <si>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</si>
  <si>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</si>
  <si>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</si>
  <si>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</si>
  <si>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</si>
  <si>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</si>
  <si>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</si>
  <si>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</si>
  <si>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</si>
  <si>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</si>
  <si>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</si>
  <si>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</si>
  <si>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</si>
  <si>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</si>
  <si>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</si>
  <si>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</si>
  <si>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</si>
  <si>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</si>
  <si>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</si>
  <si>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</si>
  <si>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</si>
  <si>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</si>
  <si>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</si>
  <si>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</si>
  <si>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</si>
  <si>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</si>
  <si>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</si>
  <si>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</si>
  <si>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</si>
  <si>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</si>
  <si>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</si>
  <si>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</si>
  <si>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</si>
  <si>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</si>
  <si>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</si>
  <si>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</si>
  <si>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</si>
  <si>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</si>
  <si>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</si>
  <si>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</si>
  <si>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</si>
  <si>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</si>
  <si>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</si>
  <si>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</si>
  <si>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</si>
  <si>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</si>
  <si>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</si>
  <si>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</si>
  <si>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</si>
  <si>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</si>
  <si>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</si>
  <si>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</si>
  <si>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</si>
  <si>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</si>
  <si>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</si>
  <si>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</si>
  <si>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</si>
  <si>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</si>
  <si>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</si>
  <si>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</si>
  <si>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</si>
  <si>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</si>
  <si>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</si>
  <si>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</si>
  <si>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</si>
  <si>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</si>
  <si>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</si>
  <si>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</si>
  <si>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</si>
  <si>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</si>
  <si>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</si>
  <si>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</si>
  <si>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</si>
  <si>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</si>
  <si>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</si>
  <si>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</si>
  <si>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</si>
  <si>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</si>
  <si>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</si>
  <si>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</si>
  <si>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</si>
  <si>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</si>
  <si>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</si>
  <si>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</si>
  <si>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</si>
  <si>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</si>
  <si>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</si>
  <si>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</si>
  <si>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</si>
  <si>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</si>
  <si>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</si>
  <si>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</si>
  <si>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</si>
  <si>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</si>
  <si>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</si>
  <si>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</si>
  <si>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</si>
  <si>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</si>
  <si>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</si>
  <si>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</si>
  <si>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</si>
  <si>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</si>
  <si>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</si>
  <si>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</si>
  <si>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</si>
  <si>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</si>
  <si>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</si>
  <si>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</si>
  <si>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</si>
  <si>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</si>
  <si>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</si>
  <si>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</si>
  <si>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</si>
  <si>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</si>
  <si>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</si>
  <si>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</si>
  <si>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</si>
  <si>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</si>
  <si>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</si>
  <si>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</si>
  <si>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</si>
  <si>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</si>
  <si>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</si>
  <si>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</si>
  <si>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</si>
  <si>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</si>
  <si>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</si>
  <si>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</si>
  <si>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</si>
  <si>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</si>
  <si>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</si>
  <si>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</si>
  <si>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</si>
  <si>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</si>
  <si>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</si>
  <si>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</si>
  <si>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</si>
  <si>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</si>
  <si>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</si>
  <si>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</si>
  <si>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</si>
  <si>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</si>
  <si>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</si>
  <si>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</si>
  <si>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</si>
  <si>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</si>
  <si>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</si>
  <si>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</si>
  <si>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</si>
  <si>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</si>
  <si>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</si>
  <si>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</si>
  <si>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</si>
  <si>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</si>
  <si>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</si>
  <si>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</si>
  <si>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</si>
  <si>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</si>
  <si>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</si>
  <si>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</si>
  <si>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</si>
  <si>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</si>
  <si>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</si>
  <si>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</si>
  <si>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</si>
  <si>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</si>
  <si>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</si>
  <si>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</si>
  <si>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</si>
  <si>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</si>
  <si>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</si>
  <si>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</si>
  <si>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</si>
  <si>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</si>
  <si>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</si>
  <si>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</si>
  <si>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</si>
  <si>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</si>
  <si>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</si>
  <si>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</si>
  <si>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</si>
  <si>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</si>
  <si>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</si>
  <si>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</si>
  <si>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</si>
  <si>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</si>
  <si>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</si>
  <si>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</si>
  <si>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</si>
  <si>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</si>
  <si>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</si>
  <si>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</si>
  <si>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</si>
  <si>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</si>
  <si>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</si>
  <si>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</si>
  <si>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</si>
  <si>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</si>
  <si>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</si>
  <si>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</si>
  <si>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</si>
  <si>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</si>
  <si>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</si>
  <si>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</si>
  <si>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</si>
  <si>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</si>
  <si>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</si>
  <si>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</si>
  <si>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</si>
  <si>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</si>
  <si>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</si>
  <si>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</si>
  <si>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</si>
  <si>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</si>
  <si>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</si>
  <si>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</si>
  <si>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</si>
  <si>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</si>
  <si>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</si>
  <si>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</si>
  <si>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</si>
  <si>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</si>
  <si>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</si>
  <si>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</si>
  <si>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</si>
  <si>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</si>
  <si>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</si>
  <si>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</si>
  <si>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</si>
  <si>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</si>
  <si>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</si>
  <si>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</si>
  <si>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</si>
  <si>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</si>
  <si>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</si>
  <si>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</si>
  <si>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</si>
  <si>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</si>
  <si>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</si>
  <si>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</si>
  <si>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</si>
  <si>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</si>
  <si>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</si>
  <si>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</si>
  <si>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</si>
  <si>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</si>
  <si>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</si>
  <si>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</si>
  <si>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</si>
  <si>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</si>
  <si>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</si>
  <si>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</si>
  <si>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</si>
  <si>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</si>
  <si>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</si>
  <si>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</si>
  <si>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</si>
  <si>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</si>
  <si>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</si>
  <si>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</si>
  <si>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</si>
  <si>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</si>
  <si>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</si>
  <si>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</si>
  <si>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</si>
  <si>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</si>
  <si>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</si>
  <si>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</si>
  <si>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</si>
  <si>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</si>
  <si>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</si>
  <si>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</si>
  <si>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</si>
  <si>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</si>
  <si>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</si>
  <si>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</si>
  <si>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</si>
  <si>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</si>
  <si>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</si>
  <si>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</si>
  <si>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</si>
  <si>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</si>
  <si>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</si>
  <si>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</si>
  <si>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</si>
  <si>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</si>
  <si>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</si>
  <si>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</si>
  <si>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</si>
  <si>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</si>
  <si>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</si>
  <si>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</si>
  <si>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</si>
  <si>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</si>
  <si>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</si>
  <si>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</si>
  <si>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</si>
  <si>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</si>
  <si>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</si>
  <si>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</si>
  <si>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</si>
  <si>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</si>
  <si>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</si>
  <si>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</si>
  <si>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</si>
  <si>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</si>
  <si>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</si>
  <si>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</si>
  <si>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</si>
  <si>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</si>
  <si>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</si>
  <si>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</si>
  <si>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</si>
  <si>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</si>
  <si>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</si>
  <si>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</si>
  <si>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</si>
  <si>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</si>
  <si>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</si>
  <si>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</si>
  <si>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</si>
  <si>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</si>
  <si>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</si>
  <si>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</si>
  <si>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</si>
  <si>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</si>
  <si>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</si>
  <si>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</si>
  <si>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</si>
  <si>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</si>
  <si>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</si>
  <si>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</si>
  <si>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</si>
  <si>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</si>
  <si>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</si>
  <si>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</si>
  <si>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</si>
  <si>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</si>
  <si>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</si>
  <si>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</si>
  <si>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</si>
  <si>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</si>
  <si>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</si>
  <si>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</si>
  <si>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</si>
  <si>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</si>
  <si>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</si>
  <si>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</si>
  <si>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</si>
  <si>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</si>
  <si>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</si>
  <si>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</si>
  <si>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</si>
  <si>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</si>
  <si>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</si>
  <si>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</si>
  <si>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</si>
  <si>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</si>
  <si>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</si>
  <si>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</si>
  <si>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</si>
  <si>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</si>
  <si>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</si>
  <si>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</si>
  <si>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</si>
  <si>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</si>
  <si>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</si>
  <si>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</si>
  <si>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</si>
  <si>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</si>
  <si>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</si>
  <si>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</si>
  <si>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</si>
  <si>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</si>
  <si>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</si>
  <si>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</si>
  <si>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</si>
  <si>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</si>
  <si>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</si>
  <si>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</si>
  <si>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</si>
  <si>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</si>
  <si>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</si>
  <si>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</si>
  <si>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</si>
  <si>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</si>
  <si>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</si>
  <si>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</si>
  <si>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</si>
  <si>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</si>
  <si>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</si>
  <si>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</si>
  <si>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</si>
  <si>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</si>
  <si>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</si>
  <si>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</si>
  <si>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</si>
  <si>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</si>
  <si>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</si>
  <si>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</si>
  <si>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</si>
  <si>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</si>
  <si>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</si>
  <si>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</si>
  <si>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</si>
  <si>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</si>
  <si>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</si>
  <si>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</si>
  <si>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</si>
  <si>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</si>
  <si>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</si>
  <si>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</si>
  <si>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</si>
  <si>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</si>
  <si>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</si>
  <si>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</si>
  <si>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</si>
  <si>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</si>
  <si>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</si>
  <si>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</si>
  <si>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</si>
  <si>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</si>
  <si>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</si>
  <si>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</si>
  <si>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</si>
  <si>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</si>
  <si>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</si>
  <si>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</si>
  <si>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</si>
  <si>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</si>
  <si>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</si>
  <si>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</si>
  <si>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</si>
  <si>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</si>
  <si>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</si>
  <si>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</si>
  <si>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</si>
  <si>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</si>
  <si>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</si>
  <si>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</si>
  <si>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</si>
  <si>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</si>
  <si>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</si>
  <si>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</si>
  <si>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</si>
  <si>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</si>
  <si>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</si>
  <si>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</si>
  <si>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</si>
  <si>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</si>
  <si>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</si>
  <si>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</si>
  <si>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</si>
  <si>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</si>
  <si>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</si>
  <si>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</si>
  <si>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</si>
  <si>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</si>
  <si>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</si>
  <si>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</si>
  <si>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</si>
  <si>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</si>
  <si>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</si>
  <si>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</si>
  <si>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</si>
  <si>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</si>
  <si>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</si>
  <si>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</si>
  <si>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</si>
  <si>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</si>
  <si>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</si>
  <si>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</si>
  <si>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</si>
  <si>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</si>
  <si>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</si>
  <si>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</si>
  <si>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</si>
  <si>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</si>
  <si>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</si>
  <si>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</si>
  <si>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</si>
  <si>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</si>
  <si>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</si>
  <si>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</si>
  <si>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</si>
  <si>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</si>
  <si>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</si>
  <si>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</si>
  <si>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</si>
  <si>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</si>
  <si>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</si>
  <si>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</si>
  <si>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</si>
  <si>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</si>
  <si>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</si>
  <si>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</si>
  <si>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</si>
  <si>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</si>
  <si>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</si>
  <si>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</si>
  <si>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</si>
  <si>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</si>
  <si>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</si>
  <si>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</si>
  <si>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</si>
  <si>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</si>
  <si>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</si>
  <si>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</si>
  <si>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</si>
  <si>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</si>
  <si>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</si>
  <si>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</si>
  <si>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</si>
  <si>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</si>
  <si>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</si>
  <si>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</si>
  <si>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</si>
  <si>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</si>
  <si>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</si>
  <si>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</si>
  <si>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</si>
  <si>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</si>
  <si>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</si>
  <si>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</si>
  <si>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</si>
  <si>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</si>
  <si>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</si>
  <si>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</si>
  <si>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</si>
  <si>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</si>
  <si>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</si>
  <si>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</si>
  <si>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</si>
  <si>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</si>
  <si>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</si>
  <si>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</si>
  <si>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</si>
  <si>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</si>
  <si>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</si>
  <si>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</si>
  <si>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</si>
  <si>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</si>
  <si>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</si>
  <si>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</si>
  <si>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</si>
  <si>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</si>
  <si>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</si>
  <si>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</si>
  <si>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</si>
  <si>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</si>
  <si>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</si>
  <si>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</si>
  <si>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</si>
  <si>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</si>
  <si>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</si>
  <si>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</si>
  <si>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</si>
  <si>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</si>
  <si>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</si>
  <si>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</si>
  <si>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</si>
  <si>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</si>
  <si>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</si>
  <si>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</si>
  <si>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</si>
  <si>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</si>
  <si>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</si>
  <si>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</si>
  <si>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</si>
  <si>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</si>
  <si>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</si>
  <si>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</si>
  <si>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</si>
  <si>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</si>
  <si>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</si>
  <si>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</si>
  <si>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</si>
  <si>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</si>
  <si>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</si>
  <si>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</si>
  <si>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</si>
  <si>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</si>
  <si>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</si>
  <si>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</si>
  <si>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</si>
  <si>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</si>
  <si>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</si>
  <si>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</si>
  <si>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</si>
  <si>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</si>
  <si>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</si>
  <si>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</si>
  <si>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</si>
  <si>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</si>
  <si>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</si>
  <si>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</si>
  <si>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</si>
  <si>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</si>
  <si>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</si>
  <si>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</si>
  <si>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</si>
  <si>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</si>
  <si>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</si>
  <si>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</si>
  <si>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</si>
  <si>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</si>
  <si>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</si>
  <si>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</si>
  <si>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</si>
  <si>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</si>
  <si>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</si>
  <si>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</si>
  <si>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</si>
  <si>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</si>
  <si>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</si>
  <si>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</si>
  <si>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</si>
  <si>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</si>
  <si>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</si>
  <si>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</si>
  <si>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</si>
  <si>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</si>
  <si>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</si>
  <si>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</si>
  <si>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</si>
  <si>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</si>
  <si>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</si>
  <si>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</si>
  <si>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</si>
  <si>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</si>
  <si>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</si>
  <si>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</si>
  <si>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</si>
  <si>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</si>
  <si>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</si>
  <si>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</si>
  <si>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</si>
  <si>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</si>
  <si>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</si>
  <si>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</si>
  <si>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</si>
  <si>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</si>
  <si>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</si>
  <si>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</si>
  <si>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</si>
  <si>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</si>
  <si>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</si>
  <si>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</si>
  <si>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</si>
  <si>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</si>
  <si>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</si>
  <si>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</si>
  <si>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</si>
  <si>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</si>
  <si>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</si>
  <si>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</si>
  <si>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</si>
  <si>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</si>
  <si>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</si>
  <si>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</si>
  <si>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</si>
  <si>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</si>
  <si>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</si>
  <si>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</si>
  <si>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</si>
  <si>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</si>
  <si>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</si>
  <si>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</si>
  <si>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</si>
  <si>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</si>
  <si>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</si>
  <si>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</si>
  <si>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</si>
  <si>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</si>
  <si>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</si>
  <si>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</si>
  <si>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</si>
  <si>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</si>
  <si>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</si>
  <si>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</si>
  <si>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</si>
  <si>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</si>
  <si>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</si>
  <si>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</si>
  <si>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</si>
  <si>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</si>
  <si>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</si>
  <si>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</si>
  <si>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</si>
  <si>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</si>
  <si>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</si>
  <si>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</si>
  <si>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</si>
  <si>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</si>
  <si>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</si>
  <si>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</si>
  <si>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</si>
  <si>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</si>
  <si>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</si>
  <si>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</si>
  <si>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</si>
  <si>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</si>
  <si>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</si>
  <si>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</si>
  <si>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</si>
  <si>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</si>
  <si>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</si>
  <si>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</si>
  <si>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</si>
  <si>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</si>
  <si>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</si>
  <si>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</si>
  <si>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</si>
  <si>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</si>
  <si>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</si>
  <si>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</si>
  <si>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</si>
  <si>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</si>
  <si>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</si>
  <si>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</si>
  <si>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</si>
  <si>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</si>
  <si>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</si>
  <si>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</si>
  <si>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</si>
  <si>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</si>
  <si>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</si>
  <si>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</si>
  <si>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</si>
  <si>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</si>
  <si>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</si>
  <si>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</si>
  <si>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</si>
  <si>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</si>
  <si>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</si>
  <si>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</si>
  <si>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</si>
  <si>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</si>
  <si>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</si>
  <si>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</si>
  <si>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</si>
  <si>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</si>
  <si>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</si>
  <si>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</si>
  <si>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</si>
  <si>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</si>
  <si>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</si>
  <si>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</si>
  <si>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</si>
  <si>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</si>
  <si>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</si>
  <si>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</si>
  <si>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</si>
  <si>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</si>
  <si>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</si>
  <si>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</si>
  <si>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</si>
  <si>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</si>
  <si>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</si>
  <si>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</si>
  <si>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</si>
  <si>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</si>
  <si>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</si>
  <si>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</si>
  <si>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</si>
  <si>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</si>
  <si>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</si>
  <si>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</si>
  <si>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</si>
  <si>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</si>
  <si>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</si>
  <si>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</si>
  <si>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</si>
  <si>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</si>
  <si>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</si>
  <si>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</si>
  <si>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</si>
  <si>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</si>
  <si>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</si>
  <si>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</si>
  <si>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</si>
  <si>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</si>
  <si>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</si>
  <si>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</si>
  <si>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</si>
  <si>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</si>
  <si>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</si>
  <si>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</si>
  <si>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</si>
  <si>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</si>
  <si>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</si>
  <si>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</si>
  <si>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</si>
  <si>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</si>
  <si>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</si>
  <si>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</si>
  <si>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</si>
  <si>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</si>
  <si>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</si>
  <si>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</si>
  <si>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</si>
  <si>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</si>
  <si>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</si>
  <si>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</si>
  <si>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</si>
  <si>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</si>
  <si>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</si>
  <si>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</si>
  <si>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</si>
  <si>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</si>
  <si>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</si>
  <si>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</si>
  <si>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</si>
  <si>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</si>
  <si>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</si>
  <si>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</si>
  <si>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</si>
  <si>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</si>
  <si>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</si>
  <si>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</si>
  <si>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</si>
  <si>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</si>
  <si>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</si>
  <si>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</si>
  <si>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</si>
  <si>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</si>
  <si>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</si>
  <si>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</si>
  <si>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</si>
  <si>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</si>
  <si>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</si>
  <si>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</si>
  <si>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</si>
  <si>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</si>
  <si>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</si>
  <si>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</si>
  <si>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</si>
  <si>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</si>
  <si>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</si>
  <si>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</si>
  <si>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</si>
  <si>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</si>
  <si>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</si>
  <si>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</si>
  <si>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</si>
  <si>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</si>
  <si>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</si>
  <si>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</si>
  <si>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</si>
  <si>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</si>
  <si>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</si>
  <si>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</si>
  <si>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</si>
  <si>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</si>
  <si>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</si>
  <si>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</si>
  <si>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</si>
  <si>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</si>
  <si>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</si>
  <si>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</si>
  <si>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</si>
  <si>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</si>
  <si>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</si>
  <si>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</si>
  <si>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</si>
  <si>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</si>
  <si>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</si>
  <si>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</si>
  <si>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</si>
  <si>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</si>
  <si>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</si>
  <si>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</si>
  <si>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</si>
  <si>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</si>
  <si>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</si>
  <si>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</si>
  <si>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</si>
  <si>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</si>
  <si>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</si>
  <si>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</si>
  <si>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</si>
  <si>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</si>
  <si>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</si>
  <si>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</si>
  <si>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</si>
  <si>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</si>
  <si>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</si>
  <si>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</si>
  <si>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</si>
  <si>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</si>
  <si>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</si>
  <si>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</si>
  <si>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</si>
  <si>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</si>
  <si>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</si>
  <si>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</si>
  <si>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</si>
  <si>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</si>
  <si>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</si>
  <si>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</si>
  <si>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</si>
  <si>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</si>
  <si>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</si>
  <si>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</si>
  <si>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</si>
  <si>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</si>
  <si>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</si>
  <si>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</si>
  <si>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</si>
  <si>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</si>
  <si>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</si>
  <si>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</si>
  <si>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</si>
  <si>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</si>
  <si>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</si>
  <si>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</si>
  <si>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</si>
  <si>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</si>
  <si>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</si>
  <si>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</si>
  <si>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</si>
  <si>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</si>
  <si>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</si>
  <si>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</si>
  <si>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</si>
  <si>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</si>
  <si>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</si>
  <si>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</si>
  <si>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</si>
  <si>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</si>
  <si>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</si>
  <si>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</si>
  <si>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</si>
  <si>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</si>
  <si>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</si>
  <si>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</si>
  <si>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</si>
  <si>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</si>
  <si>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</si>
  <si>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</si>
  <si>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</si>
  <si>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</si>
  <si>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</si>
  <si>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</si>
  <si>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</si>
  <si>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</si>
  <si>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</si>
  <si>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</si>
  <si>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</si>
  <si>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</si>
  <si>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</si>
  <si>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</si>
  <si>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</si>
  <si>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</si>
  <si>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</si>
  <si>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</si>
  <si>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</si>
  <si>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</si>
  <si>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</si>
  <si>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</si>
  <si>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</si>
  <si>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</si>
  <si>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</si>
  <si>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</si>
  <si>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</si>
  <si>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</si>
  <si>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</si>
  <si>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</si>
  <si>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</si>
  <si>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</si>
  <si>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</si>
  <si>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</si>
  <si>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</si>
  <si>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</si>
  <si>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</si>
  <si>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</si>
  <si>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</si>
  <si>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</si>
  <si>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</si>
  <si>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</si>
  <si>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</si>
  <si>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</si>
  <si>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</si>
  <si>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</si>
  <si>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</si>
  <si>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</si>
  <si>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</si>
  <si>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</si>
  <si>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</si>
  <si>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</si>
  <si>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</si>
  <si>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</si>
  <si>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</si>
  <si>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</si>
  <si>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</si>
  <si>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</si>
  <si>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</si>
  <si>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</si>
  <si>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</si>
  <si>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</si>
  <si>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</si>
  <si>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</si>
  <si>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</si>
  <si>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</si>
  <si>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</si>
  <si>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</si>
  <si>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</si>
  <si>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</si>
  <si>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</si>
  <si>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</si>
  <si>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</si>
  <si>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</si>
  <si>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</si>
  <si>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</si>
  <si>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</si>
  <si>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</si>
  <si>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</si>
  <si>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</si>
  <si>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</si>
  <si>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</si>
  <si>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</si>
  <si>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</si>
  <si>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</si>
  <si>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</si>
  <si>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</si>
  <si>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</si>
  <si>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</si>
  <si>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</si>
  <si>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</si>
  <si>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</si>
  <si>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</si>
  <si>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</si>
  <si>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</si>
  <si>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</si>
  <si>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</si>
  <si>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</si>
  <si>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</si>
  <si>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</si>
  <si>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</si>
  <si>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</si>
  <si>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</si>
  <si>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</si>
  <si>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</si>
  <si>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</si>
  <si>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</si>
  <si>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</si>
  <si>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</si>
  <si>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</si>
  <si>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</si>
  <si>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</si>
  <si>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</si>
  <si>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</si>
  <si>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</si>
  <si>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</si>
  <si>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</si>
  <si>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</si>
  <si>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</si>
  <si>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</si>
  <si>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</si>
  <si>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</si>
  <si>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</si>
  <si>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</si>
  <si>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</si>
  <si>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</si>
  <si>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</si>
  <si>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</si>
  <si>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</si>
  <si>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</si>
  <si>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</si>
  <si>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</si>
  <si>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</si>
  <si>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</si>
  <si>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</si>
  <si>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</si>
  <si>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</si>
  <si>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</si>
  <si>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</si>
  <si>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</si>
  <si>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</si>
  <si>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</si>
  <si>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</si>
  <si>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</si>
  <si>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</si>
  <si>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</si>
  <si>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</si>
  <si>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</si>
  <si>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</si>
  <si>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</si>
  <si>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</si>
  <si>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</si>
  <si>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</si>
  <si>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</si>
  <si>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</si>
  <si>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</si>
  <si>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</si>
  <si>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</si>
  <si>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</si>
  <si>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</si>
  <si>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</si>
  <si>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</si>
  <si>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</si>
  <si>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</si>
  <si>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</si>
  <si>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</si>
  <si>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</si>
  <si>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</si>
  <si>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</si>
  <si>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</si>
  <si>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</si>
  <si>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</si>
  <si>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</si>
  <si>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</si>
  <si>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</si>
  <si>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</si>
  <si>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</si>
  <si>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</si>
  <si>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</si>
  <si>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</si>
  <si>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</si>
  <si>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</si>
  <si>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</si>
  <si>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</si>
  <si>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</si>
  <si>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</si>
  <si>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</si>
  <si>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</si>
  <si>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</si>
  <si>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</si>
  <si>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</si>
  <si>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</si>
  <si>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</si>
  <si>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</si>
  <si>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</si>
  <si>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</si>
  <si>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</si>
  <si>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</si>
  <si>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</si>
  <si>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</si>
  <si>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</si>
  <si>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</si>
  <si>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</si>
  <si>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</si>
  <si>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</si>
  <si>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</si>
  <si>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</si>
  <si>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</si>
  <si>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</si>
  <si>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</si>
  <si>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</si>
  <si>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</si>
  <si>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</si>
  <si>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</si>
  <si>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</si>
  <si>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</si>
  <si>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</si>
  <si>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</si>
  <si>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</si>
  <si>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</si>
  <si>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</si>
  <si>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</si>
  <si>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</si>
  <si>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</si>
  <si>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</si>
  <si>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</si>
  <si>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</si>
  <si>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</si>
  <si>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</si>
  <si>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</si>
  <si>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</si>
  <si>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</si>
  <si>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</si>
  <si>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</si>
  <si>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</si>
  <si>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</si>
  <si>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</si>
  <si>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</si>
  <si>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</si>
  <si>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</si>
  <si>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</si>
  <si>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</si>
  <si>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</si>
  <si>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</si>
  <si>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</si>
  <si>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</si>
  <si>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</si>
  <si>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</si>
  <si>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</si>
  <si>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</si>
  <si>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</si>
  <si>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</si>
  <si>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</si>
  <si>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</si>
  <si>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</si>
  <si>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</si>
  <si>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</si>
  <si>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</si>
  <si>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</si>
  <si>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</si>
  <si>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</si>
  <si>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</si>
  <si>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</si>
  <si>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</si>
  <si>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</si>
  <si>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</si>
  <si>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</si>
  <si>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</si>
  <si>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</si>
  <si>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</si>
  <si>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</si>
  <si>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</si>
  <si>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</si>
  <si>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</si>
  <si>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</si>
  <si>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</si>
  <si>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</si>
  <si>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</si>
  <si>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</si>
  <si>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</si>
  <si>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</si>
  <si>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</si>
  <si>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</si>
  <si>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</si>
  <si>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</si>
  <si>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</si>
  <si>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</si>
  <si>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</si>
  <si>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</si>
  <si>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</si>
  <si>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</si>
  <si>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</si>
  <si>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</si>
  <si>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</si>
  <si>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</si>
  <si>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</si>
  <si>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</si>
  <si>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</si>
  <si>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</si>
  <si>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</si>
  <si>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</si>
  <si>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</si>
  <si>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</si>
  <si>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</si>
  <si>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</si>
  <si>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</si>
  <si>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</si>
  <si>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</si>
  <si>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</si>
  <si>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</si>
  <si>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</si>
  <si>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</si>
  <si>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</si>
  <si>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</si>
  <si>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</si>
  <si>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</si>
  <si>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</si>
  <si>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</si>
  <si>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</si>
  <si>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</si>
  <si>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</si>
  <si>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</si>
  <si>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</si>
  <si>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</si>
  <si>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</si>
  <si>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</si>
  <si>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</si>
  <si>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</si>
  <si>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</si>
  <si>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</si>
  <si>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</si>
  <si>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</si>
  <si>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</si>
  <si>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</si>
  <si>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</si>
  <si>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</si>
  <si>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</si>
  <si>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</si>
  <si>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</si>
  <si>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</si>
  <si>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</si>
  <si>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</si>
  <si>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</si>
  <si>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</si>
  <si>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</si>
  <si>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</si>
  <si>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</si>
  <si>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</si>
  <si>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</si>
  <si>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</si>
  <si>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</si>
  <si>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</si>
  <si>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</si>
  <si>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</si>
  <si>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</si>
  <si>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</si>
  <si>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</si>
  <si>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</si>
  <si>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</si>
  <si>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</si>
  <si>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</si>
  <si>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</si>
  <si>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</si>
  <si>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</si>
  <si>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</si>
  <si>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</si>
  <si>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</si>
  <si>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</si>
  <si>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</si>
  <si>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</si>
  <si>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</si>
  <si>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</si>
  <si>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</si>
  <si>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</si>
  <si>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</si>
  <si>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</si>
  <si>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</si>
  <si>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</si>
  <si>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</si>
  <si>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</si>
  <si>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</si>
  <si>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</si>
  <si>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</si>
  <si>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</si>
  <si>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</si>
  <si>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</si>
  <si>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</si>
  <si>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</si>
  <si>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</si>
  <si>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</si>
  <si>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</si>
  <si>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</si>
  <si>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</si>
  <si>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</si>
  <si>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</si>
  <si>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</si>
  <si>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</si>
  <si>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</si>
  <si>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</si>
  <si>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</si>
  <si>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</si>
  <si>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</si>
  <si>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</si>
  <si>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</si>
  <si>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</si>
  <si>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</si>
  <si>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</si>
  <si>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</si>
  <si>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</si>
  <si>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</si>
  <si>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</si>
  <si>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</si>
  <si>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</si>
  <si>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</si>
  <si>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</si>
  <si>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</si>
  <si>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</si>
  <si>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</si>
  <si>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</si>
  <si>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</si>
  <si>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</si>
  <si>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</si>
  <si>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</si>
  <si>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</si>
  <si>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</si>
  <si>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</si>
  <si>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</si>
  <si>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</si>
  <si>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</si>
  <si>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</si>
  <si>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</si>
  <si>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</si>
  <si>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</si>
  <si>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</si>
  <si>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</si>
  <si>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</si>
  <si>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</si>
  <si>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</si>
  <si>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</si>
  <si>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</si>
  <si>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</si>
  <si>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</si>
  <si>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</si>
  <si>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</si>
  <si>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</si>
  <si>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</si>
  <si>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</si>
  <si>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</si>
  <si>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</si>
  <si>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</si>
  <si>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</si>
  <si>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</si>
  <si>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</si>
  <si>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</si>
  <si>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</si>
  <si>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</si>
  <si>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</si>
  <si>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</si>
  <si>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</si>
  <si>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</si>
  <si>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</si>
  <si>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</si>
  <si>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</si>
  <si>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</si>
  <si>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</si>
  <si>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</si>
  <si>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</si>
  <si>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</si>
  <si>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</si>
  <si>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</si>
  <si>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</si>
  <si>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</si>
  <si>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</si>
  <si>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</si>
  <si>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</si>
  <si>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</si>
  <si>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</si>
  <si>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</si>
  <si>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</si>
  <si>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</si>
  <si>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</si>
  <si>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</si>
  <si>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</si>
  <si>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</si>
  <si>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</si>
  <si>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</si>
  <si>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</si>
  <si>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</si>
  <si>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</si>
  <si>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</si>
  <si>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</si>
  <si>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</si>
  <si>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</si>
  <si>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</si>
  <si>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</si>
  <si>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</si>
  <si>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</si>
  <si>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</si>
  <si>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</si>
  <si>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</si>
  <si>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</si>
  <si>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</si>
  <si>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</si>
  <si>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</si>
  <si>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</si>
  <si>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</si>
  <si>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</si>
  <si>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</si>
  <si>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</si>
  <si>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</si>
  <si>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</si>
  <si>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</si>
  <si>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</si>
  <si>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</si>
  <si>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</si>
  <si>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</si>
  <si>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</si>
  <si>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</si>
  <si>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</si>
  <si>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</si>
  <si>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</si>
  <si>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</si>
  <si>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</si>
  <si>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</si>
  <si>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</si>
  <si>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</si>
  <si>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</si>
  <si>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</si>
  <si>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</si>
  <si>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</si>
  <si>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</si>
  <si>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</si>
  <si>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</si>
  <si>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</si>
  <si>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</si>
  <si>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</si>
  <si>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</si>
  <si>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</si>
  <si>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</si>
  <si>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</si>
  <si>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</si>
  <si>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</si>
  <si>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</si>
  <si>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</si>
  <si>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</si>
  <si>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</si>
  <si>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</si>
  <si>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</si>
  <si>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</si>
  <si>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</si>
  <si>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</si>
  <si>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</si>
  <si>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</si>
  <si>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</si>
  <si>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</si>
  <si>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</si>
  <si>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</si>
  <si>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</si>
  <si>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</si>
  <si>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</si>
  <si>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</si>
  <si>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</si>
  <si>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</si>
  <si>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</si>
  <si>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</si>
  <si>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</si>
  <si>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</si>
  <si>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</si>
  <si>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</si>
  <si>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</si>
  <si>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</si>
  <si>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</si>
  <si>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</si>
  <si>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</si>
  <si>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</si>
  <si>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</si>
  <si>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</si>
  <si>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</si>
  <si>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</si>
  <si>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</si>
  <si>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</si>
  <si>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</si>
  <si>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</si>
  <si>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</si>
  <si>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</si>
  <si>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</si>
  <si>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</si>
  <si>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</si>
  <si>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</si>
  <si>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</si>
  <si>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</si>
  <si>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</si>
  <si>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</si>
  <si>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</si>
  <si>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</si>
  <si>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</si>
  <si>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</si>
  <si>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</si>
  <si>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</si>
  <si>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</si>
  <si>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</si>
  <si>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</si>
  <si>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</si>
  <si>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</si>
  <si>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</si>
  <si>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</si>
  <si>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</si>
  <si>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</si>
  <si>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</si>
  <si>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</si>
  <si>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</si>
  <si>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</si>
  <si>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</si>
  <si>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</si>
  <si>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</si>
  <si>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</si>
  <si>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</si>
  <si>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</si>
  <si>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</si>
  <si>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</si>
  <si>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</si>
  <si>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</si>
  <si>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</si>
  <si>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</si>
  <si>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</si>
  <si>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</si>
  <si>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</si>
  <si>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</si>
  <si>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</si>
  <si>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</si>
  <si>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</si>
  <si>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</si>
  <si>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</si>
  <si>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</si>
  <si>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</si>
  <si>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</si>
  <si>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</si>
  <si>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</si>
  <si>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</si>
  <si>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</si>
  <si>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</si>
  <si>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</si>
  <si>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</si>
  <si>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</si>
  <si>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</si>
  <si>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</si>
  <si>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</si>
  <si>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</si>
  <si>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</si>
  <si>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</si>
  <si>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</si>
  <si>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</si>
  <si>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</si>
  <si>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</si>
  <si>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</si>
  <si>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</si>
  <si>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</si>
  <si>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</si>
  <si>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</si>
  <si>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</si>
  <si>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</si>
  <si>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</si>
  <si>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</si>
  <si>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</si>
  <si>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</si>
  <si>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</si>
  <si>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</si>
  <si>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</si>
  <si>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</si>
  <si>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</si>
  <si>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</si>
  <si>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</si>
  <si>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</si>
  <si>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</si>
  <si>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</si>
  <si>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</si>
  <si>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</si>
  <si>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</si>
  <si>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</si>
  <si>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</si>
  <si>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</si>
  <si>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</si>
  <si>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</si>
  <si>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</si>
  <si>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</si>
  <si>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</si>
  <si>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</si>
  <si>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</si>
  <si>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</si>
  <si>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</si>
  <si>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</si>
  <si>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</si>
  <si>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</si>
  <si>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</si>
  <si>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</si>
  <si>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</si>
  <si>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</si>
  <si>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</si>
  <si>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</si>
  <si>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</si>
  <si>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</si>
  <si>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</si>
  <si>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</si>
  <si>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</si>
  <si>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</si>
  <si>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</si>
  <si>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</si>
  <si>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</si>
  <si>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</si>
  <si>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</si>
  <si>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</si>
  <si>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</si>
  <si>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</si>
  <si>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</si>
  <si>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</si>
  <si>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</si>
  <si>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</si>
  <si>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</si>
  <si>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</si>
  <si>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</si>
  <si>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</si>
  <si>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</si>
  <si>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</si>
  <si>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</si>
  <si>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</si>
  <si>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</si>
  <si>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</si>
  <si>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</si>
  <si>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</si>
  <si>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</si>
  <si>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</si>
  <si>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</si>
  <si>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</si>
  <si>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</si>
  <si>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</si>
  <si>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</si>
  <si>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</si>
  <si>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</si>
  <si>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</si>
  <si>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</si>
  <si>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</si>
  <si>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</si>
  <si>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</si>
  <si>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</si>
  <si>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</si>
  <si>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</si>
  <si>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</si>
  <si>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</si>
  <si>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</si>
  <si>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</si>
  <si>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</si>
  <si>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</si>
  <si>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</si>
  <si>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</si>
  <si>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</si>
  <si>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</si>
  <si>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</si>
  <si>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</si>
  <si>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</si>
  <si>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</si>
  <si>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</si>
  <si>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</si>
  <si>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</si>
  <si>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</si>
  <si>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</si>
  <si>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</si>
  <si>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</si>
  <si>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</si>
  <si>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</si>
  <si>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</si>
  <si>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</si>
  <si>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</si>
  <si>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</si>
  <si>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</si>
  <si>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</si>
  <si>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</si>
  <si>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</si>
  <si>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</si>
  <si>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</si>
  <si>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</si>
  <si>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</si>
  <si>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</si>
  <si>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</si>
  <si>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</si>
  <si>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</si>
  <si>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</si>
  <si>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</si>
  <si>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</si>
  <si>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</si>
  <si>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</si>
  <si>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</si>
  <si>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</si>
  <si>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</si>
  <si>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</si>
  <si>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</si>
  <si>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</si>
  <si>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</si>
  <si>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</si>
  <si>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</si>
  <si>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</si>
  <si>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</si>
  <si>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</si>
  <si>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</si>
  <si>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</si>
  <si>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</si>
  <si>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</si>
  <si>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</si>
  <si>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</si>
  <si>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</si>
  <si>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</si>
  <si>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</si>
  <si>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</si>
  <si>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</si>
  <si>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</si>
  <si>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</si>
  <si>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</si>
  <si>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</si>
  <si>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</si>
  <si>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</si>
  <si>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</si>
  <si>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</si>
  <si>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</si>
  <si>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</si>
  <si>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</si>
  <si>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</si>
  <si>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</si>
  <si>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</si>
  <si>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</si>
  <si>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</si>
  <si>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</si>
  <si>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</si>
  <si>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</si>
  <si>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</si>
  <si>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</si>
  <si>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</si>
  <si>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</si>
  <si>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</si>
  <si>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</si>
  <si>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</si>
  <si>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</si>
  <si>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</si>
  <si>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</si>
  <si>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</si>
  <si>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</si>
  <si>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</si>
  <si>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</si>
  <si>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</si>
  <si>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</si>
  <si>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</si>
  <si>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</si>
  <si>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</si>
  <si>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</si>
  <si>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</si>
  <si>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</si>
  <si>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</si>
  <si>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</si>
  <si>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</si>
  <si>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</si>
  <si>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</si>
  <si>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</si>
  <si>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</si>
  <si>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</si>
  <si>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</si>
  <si>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</si>
  <si>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</si>
  <si>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</si>
  <si>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</si>
  <si>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</si>
  <si>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</si>
  <si>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</si>
  <si>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</si>
  <si>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</si>
  <si>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</si>
  <si>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</si>
  <si>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</si>
  <si>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</si>
  <si>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</si>
  <si>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</si>
  <si>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</si>
  <si>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</si>
  <si>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</si>
  <si>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</si>
  <si>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</si>
  <si>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</si>
  <si>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</si>
  <si>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</si>
  <si>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</si>
  <si>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</si>
  <si>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</si>
  <si>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</si>
  <si>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</si>
  <si>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</si>
  <si>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</si>
  <si>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</si>
  <si>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</si>
  <si>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</si>
  <si>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</si>
  <si>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</si>
  <si>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</si>
  <si>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</si>
  <si>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</si>
  <si>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</si>
  <si>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</si>
  <si>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</si>
  <si>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</si>
  <si>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</si>
  <si>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</si>
  <si>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</si>
  <si>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</si>
  <si>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</si>
  <si>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</si>
  <si>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</si>
  <si>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</si>
  <si>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</si>
  <si>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</si>
  <si>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</si>
  <si>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</si>
  <si>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</si>
  <si>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</si>
  <si>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</si>
  <si>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</si>
  <si>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</si>
  <si>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</si>
  <si>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</si>
  <si>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</si>
  <si>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</si>
  <si>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</si>
  <si>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</si>
  <si>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</si>
  <si>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</si>
  <si>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</si>
  <si>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</si>
  <si>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</si>
  <si>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</si>
  <si>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</si>
  <si>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</si>
  <si>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</si>
  <si>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</si>
  <si>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</si>
  <si>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</si>
  <si>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</si>
  <si>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</si>
  <si>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</si>
  <si>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</si>
  <si>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</si>
  <si>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</si>
  <si>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</si>
  <si>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</si>
  <si>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</si>
  <si>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</si>
  <si>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</si>
  <si>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</si>
  <si>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</si>
  <si>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</si>
  <si>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</si>
  <si>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</si>
  <si>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</si>
  <si>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</si>
  <si>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</si>
  <si>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</si>
  <si>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</si>
  <si>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</si>
  <si>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</si>
  <si>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</si>
  <si>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</si>
  <si>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</si>
  <si>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</si>
  <si>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</si>
  <si>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</si>
  <si>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</si>
  <si>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</si>
  <si>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</si>
  <si>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</si>
  <si>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</si>
  <si>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</si>
  <si>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</si>
  <si>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</si>
  <si>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</si>
  <si>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</si>
  <si>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</si>
  <si>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</si>
  <si>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</si>
  <si>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</si>
  <si>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</si>
  <si>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</si>
  <si>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</si>
  <si>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</si>
  <si>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</si>
  <si>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</si>
  <si>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</si>
  <si>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</si>
  <si>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</si>
  <si>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</si>
  <si>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</si>
  <si>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</si>
  <si>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</si>
  <si>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</si>
  <si>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</si>
  <si>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</si>
  <si>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</si>
  <si>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</si>
  <si>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</si>
  <si>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</si>
  <si>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</si>
  <si>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</si>
  <si>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</si>
  <si>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</si>
  <si>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</si>
  <si>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</si>
  <si>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</si>
  <si>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</si>
  <si>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</si>
  <si>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</si>
  <si>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</si>
  <si>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</si>
  <si>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</si>
  <si>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</si>
  <si>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</si>
  <si>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</si>
  <si>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</si>
  <si>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</si>
  <si>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</si>
  <si>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</si>
  <si>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</si>
  <si>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</si>
  <si>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</si>
  <si>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</si>
  <si>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</si>
  <si>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</si>
  <si>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</si>
  <si>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</si>
  <si>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</si>
  <si>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</si>
  <si>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</si>
  <si>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</si>
  <si>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</si>
  <si>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</si>
  <si>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</si>
  <si>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</si>
  <si>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</si>
  <si>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</si>
  <si>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</si>
  <si>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</si>
  <si>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</si>
  <si>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</si>
  <si>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</si>
  <si>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</si>
  <si>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</si>
  <si>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</si>
  <si>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</si>
  <si>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</si>
  <si>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</si>
  <si>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</si>
  <si>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</si>
  <si>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</si>
  <si>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</si>
  <si>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</si>
  <si>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</si>
  <si>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</si>
  <si>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</si>
  <si>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</si>
  <si>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</si>
  <si>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</si>
  <si>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</si>
  <si>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</si>
  <si>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</si>
  <si>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</si>
  <si>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</si>
  <si>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</si>
  <si>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</si>
  <si>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</si>
  <si>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</si>
  <si>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</si>
  <si>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</si>
  <si>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</si>
  <si>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</si>
  <si>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</si>
  <si>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</si>
  <si>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</si>
  <si>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</si>
  <si>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</si>
  <si>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</si>
  <si>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</si>
  <si>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</si>
  <si>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</si>
  <si>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</si>
  <si>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</si>
  <si>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</si>
  <si>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</si>
  <si>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</si>
  <si>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</si>
  <si>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</si>
  <si>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</si>
  <si>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</si>
  <si>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</si>
  <si>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</si>
  <si>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</si>
  <si>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</si>
  <si>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</si>
  <si>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</si>
  <si>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</si>
  <si>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</si>
  <si>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</si>
  <si>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</si>
  <si>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</si>
  <si>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</si>
  <si>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</si>
  <si>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</si>
  <si>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</si>
  <si>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</si>
  <si>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</si>
  <si>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</si>
  <si>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</si>
  <si>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</si>
  <si>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</si>
  <si>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</si>
  <si>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</si>
  <si>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</si>
  <si>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</si>
  <si>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</si>
  <si>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</si>
  <si>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</si>
  <si>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</si>
  <si>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</si>
  <si>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</si>
  <si>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</si>
  <si>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</si>
  <si>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</si>
  <si>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</si>
  <si>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</si>
  <si>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</si>
  <si>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</si>
  <si>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</si>
  <si>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</si>
  <si>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</si>
  <si>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</si>
  <si>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</si>
  <si>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</si>
  <si>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</si>
  <si>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</si>
  <si>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</si>
  <si>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</si>
  <si>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</si>
  <si>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</si>
  <si>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</si>
  <si>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</si>
  <si>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</si>
  <si>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</si>
  <si>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</si>
  <si>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</si>
  <si>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</si>
  <si>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</si>
  <si>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</si>
  <si>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</si>
  <si>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</si>
  <si>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</si>
  <si>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</si>
  <si>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</si>
  <si>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</si>
  <si>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</si>
  <si>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</si>
  <si>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</si>
  <si>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</si>
  <si>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</si>
  <si>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</si>
  <si>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</si>
  <si>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</si>
  <si>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</si>
  <si>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</si>
  <si>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</si>
  <si>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</si>
  <si>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</si>
  <si>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</si>
  <si>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</si>
  <si>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</si>
  <si>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</si>
  <si>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</si>
  <si>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</si>
  <si>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</si>
  <si>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</si>
  <si>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</si>
  <si>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</si>
  <si>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</si>
  <si>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</si>
  <si>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</si>
  <si>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</si>
  <si>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</si>
  <si>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</si>
  <si>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</si>
  <si>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</si>
  <si>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</si>
  <si>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</si>
  <si>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</si>
  <si>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</si>
  <si>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</si>
  <si>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</si>
  <si>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</si>
  <si>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</si>
  <si>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</si>
  <si>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</si>
  <si>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</si>
  <si>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</si>
  <si>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</si>
  <si>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</si>
  <si>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</si>
  <si>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</si>
  <si>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</si>
  <si>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</si>
  <si>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</si>
  <si>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</si>
  <si>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</si>
  <si>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</si>
  <si>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</si>
  <si>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</si>
  <si>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</si>
  <si>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</si>
  <si>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</si>
  <si>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</si>
  <si>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</si>
  <si>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</si>
  <si>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</si>
  <si>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</si>
  <si>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</si>
  <si>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</si>
  <si>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</si>
  <si>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</si>
  <si>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</si>
  <si>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</si>
  <si>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</si>
  <si>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</si>
  <si>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</si>
  <si>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</si>
  <si>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</si>
  <si>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</si>
  <si>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</si>
  <si>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</si>
  <si>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</si>
  <si>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</si>
  <si>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</si>
  <si>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</si>
  <si>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</si>
  <si>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</si>
  <si>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</si>
  <si>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</si>
  <si>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</si>
  <si>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</si>
  <si>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</si>
  <si>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</si>
  <si>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</si>
  <si>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</si>
  <si>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</si>
  <si>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</si>
  <si>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</si>
  <si>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</si>
  <si>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</si>
  <si>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</si>
  <si>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</si>
  <si>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</si>
  <si>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</si>
  <si>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</si>
  <si>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</si>
  <si>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</si>
  <si>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</si>
  <si>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</si>
  <si>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</si>
  <si>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</si>
  <si>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</si>
  <si>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</si>
  <si>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</si>
  <si>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</si>
  <si>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</si>
  <si>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</si>
  <si>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</si>
  <si>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</si>
  <si>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</si>
  <si>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</si>
  <si>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</si>
  <si>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</si>
  <si>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</si>
  <si>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</si>
  <si>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</si>
  <si>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</si>
  <si>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</si>
  <si>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</si>
  <si>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</si>
  <si>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</si>
  <si>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</si>
  <si>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</si>
  <si>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</si>
  <si>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</si>
  <si>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</si>
  <si>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</si>
  <si>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</si>
  <si>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</si>
  <si>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</si>
  <si>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</si>
  <si>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</si>
  <si>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</si>
  <si>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</si>
  <si>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</si>
  <si>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</si>
  <si>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</si>
  <si>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</si>
  <si>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</si>
  <si>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</si>
  <si>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</si>
  <si>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</si>
  <si>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</si>
  <si>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</si>
  <si>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</si>
  <si>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</si>
  <si>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</si>
  <si>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</si>
  <si>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</si>
  <si>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</si>
  <si>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</si>
  <si>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</si>
  <si>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</si>
  <si>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</si>
  <si>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</si>
  <si>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</si>
  <si>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</si>
  <si>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</si>
  <si>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</si>
  <si>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</si>
  <si>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</si>
  <si>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</si>
  <si>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</si>
  <si>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</si>
  <si>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</si>
  <si>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</si>
  <si>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</si>
  <si>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</si>
  <si>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</si>
  <si>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</si>
  <si>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</si>
  <si>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</si>
  <si>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</si>
  <si>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</si>
  <si>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</si>
  <si>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</si>
  <si>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</si>
  <si>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</si>
  <si>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</si>
  <si>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</si>
  <si>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</si>
  <si>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</si>
  <si>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</si>
  <si>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</si>
  <si>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</si>
  <si>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</si>
  <si>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</si>
  <si>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</si>
  <si>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</si>
  <si>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</si>
  <si>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</si>
  <si>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</si>
  <si>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</si>
  <si>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</si>
  <si>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</si>
  <si>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</si>
  <si>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</si>
  <si>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</si>
  <si>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</si>
  <si>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</si>
  <si>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</si>
  <si>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</si>
  <si>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</si>
  <si>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</si>
  <si>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</si>
  <si>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</si>
  <si>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</si>
  <si>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</si>
  <si>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</si>
  <si>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</si>
  <si>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</si>
  <si>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</si>
  <si>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</si>
  <si>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</si>
  <si>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</si>
  <si>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</si>
  <si>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</si>
  <si>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</si>
  <si>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</si>
  <si>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</si>
  <si>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</si>
  <si>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</si>
  <si>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</si>
  <si>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</si>
  <si>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</si>
  <si>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</si>
  <si>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</si>
  <si>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</si>
  <si>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</si>
  <si>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</si>
  <si>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</si>
  <si>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</si>
  <si>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</si>
  <si>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</si>
  <si>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</si>
  <si>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</si>
  <si>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</si>
  <si>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</si>
  <si>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</si>
  <si>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</si>
  <si>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</si>
  <si>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</si>
  <si>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</si>
  <si>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</si>
  <si>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</si>
  <si>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</si>
  <si>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</si>
  <si>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</si>
  <si>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</si>
  <si>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</si>
  <si>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</si>
  <si>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</si>
  <si>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</si>
  <si>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</si>
  <si>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</si>
  <si>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</si>
  <si>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</si>
  <si>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</si>
  <si>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</si>
  <si>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</si>
  <si>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</si>
  <si>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</si>
  <si>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</si>
  <si>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</si>
  <si>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</si>
  <si>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</si>
  <si>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</si>
  <si>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</si>
  <si>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</si>
  <si>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</si>
  <si>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</si>
  <si>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</si>
  <si>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</si>
  <si>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</si>
  <si>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</si>
  <si>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</si>
  <si>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</si>
  <si>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</si>
  <si>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</si>
  <si>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</si>
  <si>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</si>
  <si>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</si>
  <si>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</si>
  <si>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</si>
  <si>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</si>
  <si>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</si>
  <si>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</si>
  <si>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</si>
  <si>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</si>
  <si>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</si>
  <si>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</si>
  <si>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</si>
  <si>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</si>
  <si>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</si>
  <si>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</si>
  <si>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</si>
  <si>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</si>
  <si>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</si>
  <si>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</si>
  <si>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</si>
  <si>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</si>
  <si>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</si>
  <si>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</si>
  <si>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</si>
  <si>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</si>
  <si>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</si>
  <si>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</si>
  <si>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</si>
  <si>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</si>
  <si>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</si>
  <si>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</si>
  <si>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</si>
  <si>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</si>
  <si>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</si>
  <si>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</si>
  <si>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</si>
  <si>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</si>
  <si>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</si>
  <si>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</si>
  <si>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</si>
  <si>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</si>
  <si>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</si>
  <si>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</si>
  <si>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</si>
  <si>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</si>
  <si>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</si>
  <si>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</si>
  <si>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</si>
  <si>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</si>
  <si>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</si>
  <si>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</si>
  <si>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</si>
  <si>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</si>
  <si>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</si>
  <si>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</si>
  <si>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</si>
  <si>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</si>
  <si>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</si>
  <si>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</si>
  <si>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</si>
  <si>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</si>
  <si>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</si>
  <si>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</si>
  <si>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</si>
  <si>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</si>
  <si>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</si>
  <si>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</si>
  <si>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</si>
  <si>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</si>
  <si>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</si>
  <si>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</si>
  <si>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</si>
  <si>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</si>
  <si>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</si>
  <si>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</si>
  <si>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</si>
  <si>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</si>
  <si>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</si>
  <si>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</si>
  <si>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</si>
  <si>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</si>
  <si>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</si>
  <si>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</si>
  <si>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</si>
  <si>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</si>
  <si>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</si>
  <si>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</si>
  <si>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</si>
  <si>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</si>
  <si>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</si>
  <si>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</si>
  <si>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</si>
  <si>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</si>
  <si>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</si>
  <si>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</si>
  <si>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</si>
  <si>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</si>
  <si>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</si>
  <si>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</si>
  <si>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</si>
  <si>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</si>
  <si>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</si>
  <si>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</si>
  <si>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</si>
  <si>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</si>
  <si>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</si>
  <si>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</si>
  <si>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</si>
  <si>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</si>
  <si>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</si>
  <si>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</si>
  <si>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</si>
  <si>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</si>
  <si>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</si>
  <si>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</si>
  <si>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</si>
  <si>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</si>
  <si>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</si>
  <si>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</si>
  <si>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</si>
  <si>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</si>
  <si>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</si>
  <si>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</si>
  <si>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</si>
  <si>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</si>
  <si>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</si>
  <si>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</si>
  <si>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</si>
  <si>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</si>
  <si>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</si>
  <si>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</si>
  <si>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</si>
  <si>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</si>
  <si>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</si>
  <si>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</si>
  <si>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</si>
  <si>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</si>
  <si>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</si>
  <si>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</si>
  <si>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</si>
  <si>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</si>
  <si>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</si>
  <si>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</si>
  <si>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</si>
  <si>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</si>
  <si>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</si>
  <si>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</si>
  <si>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</si>
  <si>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</si>
  <si>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</si>
  <si>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</si>
  <si>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</si>
  <si>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</si>
  <si>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</si>
  <si>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</si>
  <si>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</si>
  <si>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</si>
  <si>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</si>
  <si>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</si>
  <si>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</si>
  <si>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</si>
  <si>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</si>
  <si>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</si>
  <si>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</si>
  <si>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</si>
  <si>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</si>
  <si>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</si>
  <si>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</si>
  <si>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</si>
  <si>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</si>
  <si>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</si>
  <si>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</si>
  <si>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</si>
  <si>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</si>
  <si>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</si>
  <si>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</si>
  <si>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</si>
  <si>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</si>
  <si>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</si>
  <si>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</si>
  <si>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</si>
  <si>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</si>
  <si>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</si>
  <si>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</si>
  <si>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</si>
  <si>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</si>
  <si>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</si>
  <si>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</si>
  <si>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</si>
  <si>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</si>
  <si>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</si>
  <si>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</si>
  <si>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</si>
  <si>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</si>
  <si>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</si>
  <si>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</si>
  <si>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</si>
  <si>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</si>
  <si>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</si>
  <si>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</si>
  <si>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</si>
  <si>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</si>
  <si>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</si>
  <si>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</si>
  <si>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</si>
  <si>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</si>
  <si>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</si>
  <si>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</si>
  <si>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</si>
  <si>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</si>
  <si>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</si>
  <si>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</si>
  <si>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</si>
  <si>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</si>
  <si>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</si>
  <si>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</si>
  <si>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</si>
  <si>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</si>
  <si>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</si>
  <si>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</si>
  <si>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</si>
  <si>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</si>
  <si>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</si>
  <si>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</si>
  <si>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</si>
  <si>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</si>
  <si>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</si>
  <si>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</si>
  <si>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</si>
  <si>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</si>
  <si>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</si>
  <si>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</si>
  <si>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</si>
  <si>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</si>
  <si>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</si>
  <si>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</si>
  <si>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</si>
  <si>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</si>
  <si>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</si>
  <si>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</si>
  <si>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</si>
  <si>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</si>
  <si>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</si>
  <si>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</si>
  <si>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</si>
  <si>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</si>
  <si>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</si>
  <si>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</si>
  <si>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</si>
  <si>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</si>
  <si>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</si>
  <si>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</si>
  <si>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</si>
  <si>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</si>
  <si>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</si>
  <si>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</si>
  <si>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</si>
  <si>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</si>
  <si>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</si>
  <si>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</si>
  <si>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</si>
  <si>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</si>
  <si>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</si>
  <si>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</si>
  <si>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</si>
  <si>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</si>
  <si>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</si>
  <si>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</si>
  <si>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</si>
  <si>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</si>
  <si>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</si>
  <si>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</si>
  <si>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</si>
  <si>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</si>
  <si>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</si>
  <si>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</si>
  <si>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</si>
  <si>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</si>
  <si>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</si>
  <si>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</si>
  <si>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</si>
  <si>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</si>
  <si>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</si>
  <si>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</si>
  <si>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</si>
  <si>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</si>
  <si>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</si>
  <si>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</si>
  <si>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</si>
  <si>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</si>
  <si>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</si>
  <si>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</si>
  <si>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</si>
  <si>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</si>
  <si>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</si>
  <si>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</si>
  <si>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</si>
  <si>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</si>
  <si>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</si>
  <si>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</si>
  <si>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</si>
  <si>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</si>
  <si>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</si>
  <si>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</si>
  <si>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</si>
  <si>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</si>
  <si>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</si>
  <si>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</si>
  <si>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</si>
  <si>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</si>
  <si>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</si>
  <si>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</si>
  <si>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</si>
  <si>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</si>
  <si>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</si>
  <si>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</si>
  <si>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</si>
  <si>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</si>
  <si>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</si>
  <si>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</si>
  <si>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</si>
  <si>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</si>
  <si>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</si>
  <si>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</si>
  <si>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</si>
  <si>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</si>
  <si>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</si>
  <si>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</si>
  <si>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</si>
  <si>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</si>
  <si>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</si>
  <si>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</si>
  <si>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</si>
  <si>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</si>
  <si>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</si>
  <si>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</si>
  <si>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</si>
  <si>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</si>
  <si>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</si>
  <si>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</si>
  <si>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</si>
  <si>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</si>
  <si>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</si>
  <si>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</si>
  <si>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</si>
  <si>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</si>
  <si>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</si>
  <si>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</si>
  <si>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</si>
  <si>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</si>
  <si>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</si>
  <si>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</si>
  <si>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</si>
  <si>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</si>
  <si>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</si>
  <si>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</si>
  <si>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</si>
  <si>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</si>
  <si>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</si>
  <si>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</si>
  <si>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</si>
  <si>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</si>
  <si>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</si>
  <si>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</si>
  <si>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</si>
  <si>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</si>
  <si>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</si>
  <si>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</si>
  <si>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</si>
  <si>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</si>
  <si>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</si>
  <si>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</si>
  <si>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</si>
  <si>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</si>
  <si>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</si>
  <si>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</si>
  <si>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</si>
  <si>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</si>
  <si>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</si>
  <si>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</si>
  <si>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</si>
  <si>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</si>
  <si>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</si>
  <si>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</si>
  <si>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</si>
  <si>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</si>
  <si>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</si>
  <si>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</si>
  <si>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</si>
  <si>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</si>
  <si>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</si>
  <si>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</si>
  <si>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</si>
  <si>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</si>
  <si>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</si>
  <si>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</si>
  <si>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</si>
  <si>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</si>
  <si>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</si>
  <si>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</si>
  <si>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</si>
  <si>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</si>
  <si>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</si>
  <si>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</si>
  <si>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</si>
  <si>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</si>
  <si>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</si>
  <si>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</si>
  <si>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</si>
  <si>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</si>
  <si>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</si>
  <si>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</si>
  <si>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</si>
  <si>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</si>
  <si>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</si>
  <si>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</si>
  <si>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</si>
  <si>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</si>
  <si>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</si>
  <si>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</si>
  <si>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</si>
  <si>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</si>
  <si>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</si>
  <si>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</si>
  <si>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</si>
  <si>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</si>
  <si>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</si>
  <si>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</si>
  <si>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</si>
  <si>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</si>
  <si>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</si>
  <si>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</si>
  <si>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</si>
  <si>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</si>
  <si>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</si>
  <si>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</si>
  <si>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</si>
  <si>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</si>
  <si>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</si>
  <si>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</si>
  <si>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</si>
  <si>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</si>
  <si>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</si>
  <si>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</si>
  <si>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</si>
  <si>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</si>
  <si>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</si>
  <si>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</si>
  <si>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</si>
  <si>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</si>
  <si>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</si>
  <si>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</si>
  <si>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</si>
  <si>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</si>
  <si>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</si>
  <si>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</si>
  <si>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</si>
  <si>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</si>
  <si>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</si>
  <si>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</si>
  <si>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</si>
  <si>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</si>
  <si>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</si>
  <si>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</si>
  <si>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</si>
  <si>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</si>
  <si>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</si>
  <si>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</si>
  <si>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</si>
  <si>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</si>
  <si>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</si>
  <si>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</si>
  <si>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</si>
  <si>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</si>
  <si>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</si>
  <si>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</si>
  <si>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</si>
  <si>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</si>
  <si>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</si>
  <si>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</si>
  <si>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</si>
  <si>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</si>
  <si>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</si>
  <si>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</si>
  <si>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</si>
  <si>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</si>
  <si>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</si>
  <si>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</si>
  <si>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</si>
  <si>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</si>
  <si>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</si>
  <si>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</si>
  <si>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</si>
  <si>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</si>
  <si>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</si>
  <si>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</si>
  <si>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</si>
  <si>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</si>
  <si>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</si>
  <si>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</si>
  <si>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</si>
  <si>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</si>
  <si>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</si>
  <si>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</si>
  <si>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</si>
  <si>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</si>
  <si>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</si>
  <si>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</si>
  <si>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</si>
  <si>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</si>
  <si>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</si>
  <si>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</si>
  <si>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</si>
  <si>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</si>
  <si>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</si>
  <si>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</si>
  <si>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</si>
  <si>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</si>
  <si>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</si>
  <si>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</si>
  <si>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</si>
  <si>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</si>
  <si>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</si>
  <si>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</si>
  <si>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</si>
  <si>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</si>
  <si>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</si>
  <si>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</si>
  <si>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</si>
  <si>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</si>
  <si>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</si>
  <si>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</si>
  <si>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</si>
  <si>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</si>
  <si>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</si>
  <si>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</si>
  <si>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</si>
  <si>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</si>
  <si>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</si>
  <si>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</si>
  <si>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</si>
  <si>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</si>
  <si>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</si>
  <si>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</si>
  <si>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</si>
  <si>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</si>
  <si>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</si>
  <si>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</si>
  <si>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</si>
  <si>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</si>
  <si>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</si>
  <si>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</si>
  <si>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</si>
  <si>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</si>
  <si>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</si>
  <si>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</si>
  <si>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</si>
  <si>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</si>
  <si>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</si>
  <si>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</si>
  <si>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</si>
  <si>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</si>
  <si>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</si>
  <si>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</si>
  <si>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</si>
  <si>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</si>
  <si>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</si>
  <si>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</si>
  <si>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</si>
  <si>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</si>
  <si>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</si>
  <si>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</si>
  <si>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</si>
  <si>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</si>
  <si>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</si>
  <si>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</si>
  <si>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</si>
  <si>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</si>
  <si>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</si>
  <si>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</si>
  <si>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</si>
  <si>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</si>
  <si>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</si>
  <si>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</si>
  <si>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</si>
  <si>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</si>
  <si>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</si>
  <si>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</si>
  <si>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</si>
  <si>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</si>
  <si>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</si>
  <si>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</si>
  <si>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</si>
  <si>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</si>
  <si>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</si>
  <si>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</si>
  <si>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</si>
  <si>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</si>
  <si>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</si>
  <si>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</si>
  <si>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</si>
  <si>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</si>
  <si>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</si>
  <si>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</si>
  <si>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</si>
  <si>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</si>
  <si>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</si>
  <si>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</si>
  <si>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</si>
  <si>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</si>
  <si>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</si>
  <si>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</si>
  <si>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</si>
  <si>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</si>
  <si>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</si>
  <si>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</si>
  <si>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</si>
  <si>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</si>
  <si>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</si>
  <si>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</si>
  <si>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</si>
  <si>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</si>
  <si>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</si>
  <si>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</si>
  <si>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</si>
  <si>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</si>
  <si>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</si>
  <si>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</si>
  <si>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</si>
  <si>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</si>
  <si>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</si>
  <si>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</si>
  <si>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</si>
  <si>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</si>
  <si>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</si>
  <si>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</si>
  <si>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</si>
  <si>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</si>
  <si>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</si>
  <si>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</si>
  <si>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</si>
  <si>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</si>
  <si>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</si>
  <si>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</si>
  <si>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</si>
  <si>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</si>
  <si>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</si>
  <si>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</si>
  <si>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</si>
  <si>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</si>
  <si>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</si>
  <si>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</si>
  <si>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</si>
  <si>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</si>
  <si>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</si>
  <si>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</si>
  <si>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</si>
  <si>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</si>
  <si>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</si>
  <si>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</si>
  <si>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</si>
  <si>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</si>
  <si>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</si>
  <si>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</si>
  <si>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</si>
  <si>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</si>
  <si>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</si>
  <si>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</si>
  <si>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</si>
  <si>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</si>
  <si>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</si>
  <si>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</si>
  <si>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</si>
  <si>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</si>
  <si>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</si>
  <si>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</si>
  <si>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</si>
  <si>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</si>
  <si>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</si>
  <si>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</si>
  <si>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</si>
  <si>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</si>
  <si>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</si>
  <si>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</si>
  <si>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</si>
  <si>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</si>
  <si>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</si>
  <si>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</si>
  <si>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</si>
  <si>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</si>
  <si>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</si>
  <si>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</si>
  <si>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</si>
  <si>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</si>
  <si>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</si>
  <si>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</si>
  <si>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</si>
  <si>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</si>
  <si>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</si>
  <si>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</si>
  <si>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</si>
  <si>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</si>
  <si>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</si>
  <si>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</si>
  <si>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</si>
  <si>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</si>
  <si>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</si>
  <si>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</si>
  <si>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</si>
  <si>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</si>
  <si>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</si>
  <si>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</si>
  <si>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</si>
  <si>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</si>
  <si>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</si>
  <si>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</si>
  <si>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</si>
  <si>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</si>
  <si>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</si>
  <si>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</si>
  <si>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</si>
  <si>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</si>
  <si>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</si>
  <si>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</si>
  <si>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</si>
  <si>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</si>
  <si>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</si>
  <si>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</si>
  <si>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</si>
  <si>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</si>
  <si>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</si>
  <si>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</si>
  <si>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</si>
  <si>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</si>
  <si>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</si>
  <si>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</si>
  <si>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</si>
  <si>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</si>
  <si>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</si>
  <si>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</si>
  <si>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</si>
  <si>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</si>
  <si>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</si>
  <si>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</si>
  <si>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</si>
  <si>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</si>
  <si>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</si>
  <si>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</si>
  <si>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</si>
  <si>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</si>
  <si>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</si>
  <si>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</si>
  <si>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</si>
  <si>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</si>
  <si>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</si>
  <si>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</si>
  <si>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</si>
  <si>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</si>
  <si>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</si>
  <si>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</si>
  <si>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</si>
  <si>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</si>
  <si>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</si>
  <si>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</si>
  <si>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</si>
  <si>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</si>
  <si>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</si>
  <si>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</si>
  <si>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</si>
  <si>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</si>
  <si>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</si>
  <si>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</si>
  <si>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</si>
  <si>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</si>
  <si>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</si>
  <si>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</si>
  <si>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</si>
  <si>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</si>
  <si>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</si>
  <si>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</si>
  <si>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</si>
  <si>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</si>
  <si>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</si>
  <si>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</si>
  <si>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</si>
  <si>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</si>
  <si>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</si>
  <si>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</si>
  <si>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</si>
  <si>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</si>
  <si>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</si>
  <si>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</si>
  <si>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</si>
  <si>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</si>
  <si>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</si>
  <si>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</si>
  <si>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</si>
  <si>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</si>
  <si>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</si>
  <si>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</si>
  <si>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</si>
  <si>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</si>
  <si>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</si>
  <si>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</si>
  <si>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</si>
  <si>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</si>
  <si>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</si>
  <si>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</si>
  <si>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</si>
  <si>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</si>
  <si>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</si>
  <si>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</si>
  <si>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</si>
  <si>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</si>
  <si>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</si>
  <si>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</si>
  <si>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</si>
  <si>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</si>
  <si>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</si>
  <si>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</si>
  <si>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</si>
  <si>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</si>
  <si>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</si>
  <si>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</si>
  <si>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</si>
  <si>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</si>
  <si>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</si>
  <si>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</si>
  <si>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</si>
  <si>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</si>
  <si>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</si>
  <si>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</si>
  <si>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</si>
  <si>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</si>
  <si>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</si>
  <si>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</si>
  <si>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</si>
  <si>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</si>
  <si>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</si>
  <si>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</si>
  <si>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</si>
  <si>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</si>
  <si>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</si>
  <si>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</si>
  <si>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</si>
  <si>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</si>
  <si>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</si>
  <si>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</si>
  <si>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</si>
  <si>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</si>
  <si>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</si>
  <si>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</si>
  <si>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</si>
  <si>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</si>
  <si>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</si>
  <si>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</si>
  <si>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</si>
  <si>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</si>
  <si>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</si>
  <si>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</si>
  <si>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</si>
  <si>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</si>
  <si>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</si>
  <si>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</si>
  <si>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</si>
  <si>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</si>
  <si>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</si>
  <si>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</si>
  <si>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</si>
  <si>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</si>
  <si>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</si>
  <si>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</si>
  <si>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</si>
  <si>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</si>
  <si>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</si>
  <si>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</si>
  <si>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</si>
  <si>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</si>
  <si>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</si>
  <si>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</si>
  <si>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</si>
  <si>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</si>
  <si>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</si>
  <si>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</si>
  <si>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</si>
  <si>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</si>
  <si>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</si>
  <si>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</si>
  <si>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</si>
  <si>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</si>
  <si>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</si>
  <si>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</si>
  <si>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</si>
  <si>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</si>
  <si>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</si>
  <si>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</si>
  <si>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</si>
  <si>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</si>
  <si>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</si>
  <si>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</si>
  <si>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</si>
  <si>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</si>
  <si>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</si>
  <si>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</si>
  <si>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</si>
  <si>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</si>
  <si>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</si>
  <si>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</si>
  <si>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</si>
  <si>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</si>
  <si>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</si>
  <si>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</si>
  <si>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</si>
  <si>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</si>
  <si>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</si>
  <si>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</si>
  <si>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</si>
  <si>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</si>
  <si>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</si>
  <si>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</si>
  <si>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</si>
  <si>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</si>
  <si>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</si>
  <si>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</si>
  <si>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</si>
  <si>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</si>
  <si>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</si>
  <si>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</si>
  <si>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</si>
  <si>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</si>
  <si>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</si>
  <si>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</si>
  <si>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</si>
  <si>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</si>
  <si>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</si>
  <si>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</si>
  <si>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</si>
  <si>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</si>
  <si>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</si>
  <si>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</si>
  <si>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</si>
  <si>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</si>
  <si>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</si>
  <si>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</si>
  <si>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</si>
  <si>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</si>
  <si>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</si>
  <si>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</si>
  <si>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</si>
  <si>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</si>
  <si>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</si>
  <si>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</si>
  <si>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</si>
  <si>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</si>
  <si>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</si>
  <si>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</si>
  <si>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</si>
  <si>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</si>
  <si>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</si>
  <si>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</si>
  <si>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</si>
  <si>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</si>
  <si>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</si>
  <si>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</si>
  <si>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</si>
  <si>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</si>
  <si>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</si>
  <si>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</si>
  <si>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</si>
  <si>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</si>
  <si>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</si>
  <si>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</si>
  <si>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</si>
  <si>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</si>
  <si>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</si>
  <si>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</si>
  <si>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</si>
  <si>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</si>
  <si>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</si>
  <si>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</si>
  <si>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</si>
  <si>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</si>
  <si>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</si>
  <si>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</si>
  <si>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</si>
  <si>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</si>
  <si>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</si>
  <si>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</si>
  <si>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</si>
  <si>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</si>
  <si>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</si>
  <si>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</si>
  <si>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</si>
  <si>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</si>
  <si>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</si>
  <si>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</si>
  <si>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</si>
  <si>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</si>
  <si>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</si>
  <si>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</si>
  <si>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</si>
  <si>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</si>
  <si>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</si>
  <si>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</si>
  <si>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</si>
  <si>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</si>
  <si>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</si>
  <si>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</si>
  <si>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</si>
  <si>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</si>
  <si>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</si>
  <si>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</si>
  <si>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</si>
  <si>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</si>
  <si>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</si>
  <si>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</si>
  <si>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</si>
  <si>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</si>
  <si>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</si>
  <si>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</si>
  <si>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</si>
  <si>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</si>
  <si>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</si>
  <si>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</si>
  <si>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</si>
  <si>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</si>
  <si>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</si>
  <si>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</si>
  <si>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</si>
  <si>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</si>
  <si>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</si>
  <si>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</si>
  <si>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</si>
  <si>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</si>
  <si>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</si>
  <si>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</si>
  <si>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</si>
  <si>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</si>
  <si>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</si>
  <si>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</si>
  <si>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</si>
  <si>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</si>
  <si>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</si>
  <si>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</si>
  <si>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</si>
  <si>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</si>
  <si>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</si>
  <si>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</si>
  <si>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</si>
  <si>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</si>
  <si>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</si>
  <si>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</si>
  <si>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</si>
  <si>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</si>
  <si>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</si>
  <si>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</si>
  <si>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</si>
  <si>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</si>
  <si>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</si>
  <si>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</si>
  <si>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</si>
  <si>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</si>
  <si>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</si>
  <si>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</si>
  <si>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</si>
  <si>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</si>
  <si>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</si>
  <si>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</si>
  <si>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</si>
  <si>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</si>
  <si>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</si>
  <si>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</si>
  <si>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</si>
  <si>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</si>
  <si>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</si>
  <si>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</si>
  <si>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</si>
  <si>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</si>
  <si>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</si>
  <si>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</si>
  <si>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</si>
  <si>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</si>
  <si>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</si>
  <si>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</si>
  <si>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</si>
  <si>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</si>
  <si>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</si>
  <si>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</si>
  <si>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</si>
  <si>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</si>
  <si>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</si>
  <si>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</si>
  <si>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</si>
  <si>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</si>
  <si>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</si>
  <si>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</si>
  <si>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</si>
  <si>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</si>
  <si>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</si>
  <si>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</si>
  <si>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</si>
  <si>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</si>
  <si>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</si>
  <si>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</si>
  <si>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</si>
  <si>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</si>
  <si>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</si>
  <si>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</si>
  <si>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</si>
  <si>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</si>
  <si>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</si>
  <si>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</si>
  <si>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</si>
  <si>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</si>
  <si>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</si>
  <si>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</si>
  <si>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</si>
  <si>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</si>
  <si>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</si>
  <si>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</si>
  <si>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</si>
  <si>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</si>
  <si>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</si>
  <si>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</si>
  <si>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</si>
  <si>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</si>
  <si>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</si>
  <si>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</si>
  <si>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</si>
  <si>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</si>
  <si>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</si>
  <si>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</si>
  <si>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</si>
  <si>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</si>
  <si>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</si>
  <si>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</si>
  <si>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</si>
  <si>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</si>
  <si>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</si>
  <si>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</si>
  <si>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</si>
  <si>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</si>
  <si>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</si>
  <si>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</si>
  <si>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</si>
  <si>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</si>
  <si>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</si>
  <si>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</si>
  <si>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</si>
  <si>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</si>
  <si>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</si>
  <si>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</si>
  <si>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</si>
  <si>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</si>
  <si>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</si>
  <si>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</si>
  <si>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</si>
  <si>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</si>
  <si>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</si>
  <si>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</si>
  <si>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</si>
  <si>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</si>
  <si>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</si>
  <si>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</si>
  <si>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</si>
  <si>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</si>
  <si>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</si>
  <si>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</si>
  <si>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</si>
  <si>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</si>
  <si>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</si>
  <si>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</si>
  <si>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</si>
  <si>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</si>
  <si>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</si>
  <si>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</si>
  <si>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</si>
  <si>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</si>
  <si>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</si>
  <si>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</si>
  <si>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</si>
  <si>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</si>
  <si>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</si>
  <si>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</si>
  <si>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</si>
  <si>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</si>
  <si>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</si>
  <si>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</si>
  <si>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</si>
  <si>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</si>
  <si>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</si>
  <si>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</si>
  <si>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</si>
  <si>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</si>
  <si>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</si>
  <si>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</si>
  <si>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</si>
  <si>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</si>
  <si>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</si>
  <si>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</si>
  <si>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</si>
  <si>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</si>
  <si>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</si>
  <si>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</si>
  <si>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</si>
  <si>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</si>
  <si>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</si>
  <si>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</si>
  <si>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</si>
  <si>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</si>
  <si>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</si>
  <si>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</si>
  <si>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</si>
  <si>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</si>
  <si>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</si>
  <si>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</si>
  <si>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</si>
  <si>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</si>
  <si>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</si>
  <si>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</si>
  <si>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</si>
  <si>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</si>
  <si>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</si>
  <si>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</si>
  <si>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</si>
  <si>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</si>
  <si>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</si>
  <si>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</si>
  <si>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</si>
  <si>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</si>
  <si>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</si>
  <si>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</si>
  <si>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</si>
  <si>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</si>
  <si>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</si>
  <si>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</si>
  <si>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</si>
  <si>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</si>
  <si>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</si>
  <si>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</si>
  <si>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</si>
  <si>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</si>
  <si>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</si>
  <si>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</si>
  <si>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</si>
  <si>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</si>
  <si>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</si>
  <si>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</si>
  <si>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</si>
  <si>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</si>
  <si>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</si>
  <si>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</si>
  <si>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</si>
  <si>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</si>
  <si>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</si>
  <si>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</si>
  <si>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</si>
  <si>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</si>
  <si>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</si>
  <si>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</si>
  <si>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</si>
  <si>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</si>
  <si>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</si>
  <si>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</si>
  <si>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</si>
  <si>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</si>
  <si>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</si>
  <si>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</si>
  <si>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</si>
  <si>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</si>
  <si>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</si>
  <si>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</si>
  <si>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</si>
  <si>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</si>
  <si>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</si>
  <si>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</si>
  <si>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</si>
  <si>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</si>
  <si>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</si>
  <si>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</si>
  <si>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</si>
  <si>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</si>
  <si>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</si>
  <si>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</si>
  <si>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</si>
  <si>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</si>
  <si>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</si>
  <si>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</si>
  <si>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</si>
  <si>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</si>
  <si>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</si>
  <si>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</si>
  <si>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</si>
  <si>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</si>
  <si>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</si>
  <si>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</si>
  <si>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</si>
  <si>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</si>
  <si>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</si>
  <si>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</si>
  <si>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</si>
  <si>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</si>
  <si>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</si>
  <si>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</si>
  <si>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</si>
  <si>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</si>
  <si>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</si>
  <si>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</si>
  <si>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</si>
  <si>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</si>
  <si>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</si>
  <si>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</si>
  <si>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</si>
  <si>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</si>
  <si>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</si>
  <si>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</si>
  <si>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</si>
  <si>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</si>
  <si>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</si>
  <si>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</si>
  <si>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</si>
  <si>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</si>
  <si>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</si>
  <si>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</si>
  <si>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</si>
  <si>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</si>
  <si>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</si>
  <si>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</si>
  <si>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</si>
  <si>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</si>
  <si>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</si>
  <si>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</si>
  <si>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</si>
  <si>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</si>
  <si>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</si>
  <si>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</si>
  <si>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</si>
  <si>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</si>
  <si>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</si>
  <si>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</si>
  <si>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</si>
  <si>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</si>
  <si>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</si>
  <si>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</si>
  <si>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</si>
  <si>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</si>
  <si>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</si>
  <si>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</si>
  <si>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</si>
  <si>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</si>
  <si>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</si>
  <si>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</si>
  <si>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</si>
  <si>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</si>
  <si>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</si>
  <si>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</si>
  <si>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</si>
  <si>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</si>
  <si>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</si>
  <si>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</si>
  <si>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</si>
  <si>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</si>
  <si>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</si>
  <si>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</si>
  <si>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</si>
  <si>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</si>
  <si>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</si>
  <si>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</si>
  <si>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</si>
  <si>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</si>
  <si>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</si>
  <si>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</si>
  <si>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</si>
  <si>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</si>
  <si>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</si>
  <si>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</si>
  <si>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</si>
  <si>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</si>
  <si>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</si>
  <si>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</si>
  <si>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</si>
  <si>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</si>
  <si>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</si>
  <si>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</si>
  <si>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</si>
  <si>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</si>
  <si>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</si>
  <si>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</si>
  <si>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</si>
  <si>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</si>
  <si>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</si>
  <si>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</si>
  <si>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</si>
  <si>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</si>
  <si>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</si>
  <si>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</si>
  <si>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</si>
  <si>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</si>
  <si>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</si>
  <si>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</si>
  <si>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</si>
  <si>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</si>
  <si>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</si>
  <si>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</si>
  <si>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</si>
  <si>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</si>
  <si>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</si>
  <si>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</si>
  <si>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</si>
  <si>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</si>
  <si>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</si>
  <si>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</si>
  <si>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</si>
  <si>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</si>
  <si>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</si>
  <si>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</si>
  <si>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</si>
  <si>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</si>
  <si>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</si>
  <si>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</si>
  <si>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</si>
  <si>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</si>
  <si>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</si>
  <si>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</si>
  <si>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</si>
  <si>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</si>
  <si>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</si>
  <si>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</si>
  <si>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</si>
  <si>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</si>
  <si>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</si>
  <si>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</si>
  <si>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</si>
  <si>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</si>
  <si>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</si>
  <si>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</si>
  <si>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</si>
  <si>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</si>
  <si>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</si>
  <si>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</si>
  <si>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</si>
  <si>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</si>
  <si>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</si>
  <si>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</si>
  <si>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</si>
  <si>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</si>
  <si>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</si>
  <si>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</si>
  <si>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</si>
  <si>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</si>
  <si>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</si>
  <si>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</si>
  <si>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</si>
  <si>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</si>
  <si>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</si>
  <si>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</si>
  <si>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</si>
  <si>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</si>
  <si>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</si>
  <si>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</si>
  <si>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</si>
  <si>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</si>
  <si>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</si>
  <si>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</si>
  <si>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</si>
  <si>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</si>
  <si>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</si>
  <si>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</si>
  <si>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</si>
  <si>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</si>
  <si>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</si>
  <si>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</si>
  <si>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</si>
  <si>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</si>
  <si>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</si>
  <si>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</si>
  <si>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</si>
  <si>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</si>
  <si>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</si>
  <si>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</si>
  <si>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</si>
  <si>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</si>
  <si>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</si>
  <si>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</si>
  <si>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</si>
  <si>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</si>
  <si>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</si>
  <si>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</si>
  <si>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</si>
  <si>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</si>
  <si>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</si>
  <si>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</si>
  <si>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</si>
  <si>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</si>
  <si>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</si>
  <si>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</si>
  <si>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</si>
  <si>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</si>
  <si>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</si>
  <si>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</si>
  <si>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</si>
  <si>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</si>
  <si>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</si>
  <si>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</si>
  <si>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</si>
  <si>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</si>
  <si>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</si>
  <si>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</si>
  <si>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</si>
  <si>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</si>
  <si>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</si>
  <si>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</si>
  <si>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</si>
  <si>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</si>
  <si>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</si>
  <si>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</si>
  <si>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</si>
  <si>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</si>
  <si>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</si>
  <si>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</si>
  <si>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</si>
  <si>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</si>
  <si>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</si>
  <si>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</si>
  <si>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</si>
  <si>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</si>
  <si>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</si>
  <si>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</si>
  <si>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</si>
  <si>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</si>
  <si>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</si>
  <si>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</si>
  <si>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</si>
  <si>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</si>
  <si>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</si>
  <si>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</si>
  <si>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</si>
  <si>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</si>
  <si>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</si>
  <si>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</si>
  <si>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</si>
  <si>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</si>
  <si>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</si>
  <si>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</si>
  <si>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</si>
  <si>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</si>
  <si>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</si>
  <si>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</si>
  <si>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</si>
  <si>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</si>
  <si>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</si>
  <si>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</si>
  <si>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</si>
  <si>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</si>
  <si>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</si>
  <si>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</si>
  <si>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</si>
  <si>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</si>
  <si>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</si>
  <si>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</si>
  <si>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</si>
  <si>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</si>
  <si>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</si>
  <si>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</si>
  <si>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</si>
  <si>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</si>
  <si>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</si>
  <si>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</si>
  <si>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</si>
  <si>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</si>
  <si>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</si>
  <si>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</si>
  <si>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</si>
  <si>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</si>
  <si>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</si>
  <si>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</si>
  <si>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</si>
  <si>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</si>
  <si>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</si>
  <si>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</si>
  <si>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</si>
  <si>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</si>
  <si>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</si>
  <si>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</si>
  <si>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</si>
  <si>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</si>
  <si>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</si>
  <si>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</si>
  <si>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</si>
  <si>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</si>
  <si>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</si>
  <si>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</si>
  <si>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</si>
  <si>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</si>
  <si>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</si>
  <si>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</si>
  <si>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</si>
  <si>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</si>
  <si>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</si>
  <si>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</si>
  <si>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</si>
  <si>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</si>
  <si>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</si>
  <si>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</si>
  <si>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</si>
  <si>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</si>
  <si>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</si>
  <si>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</si>
  <si>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</si>
  <si>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</si>
  <si>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</si>
  <si>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</si>
  <si>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</si>
  <si>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</si>
  <si>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</si>
  <si>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</si>
  <si>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</si>
  <si>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</si>
  <si>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</si>
  <si>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</si>
  <si>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</si>
  <si>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</si>
  <si>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</si>
  <si>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</si>
  <si>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</si>
  <si>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</si>
  <si>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</si>
  <si>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</si>
  <si>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</si>
  <si>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</si>
  <si>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</si>
  <si>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</si>
  <si>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</si>
  <si>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</si>
  <si>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</si>
  <si>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</si>
  <si>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</si>
  <si>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</si>
  <si>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</si>
  <si>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</si>
  <si>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</si>
  <si>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</si>
  <si>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</si>
  <si>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</si>
  <si>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</si>
  <si>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</si>
  <si>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</si>
  <si>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</si>
  <si>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</si>
  <si>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</si>
  <si>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</si>
  <si>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</si>
  <si>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</si>
  <si>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</si>
  <si>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</si>
  <si>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</si>
  <si>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</si>
  <si>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</si>
  <si>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</si>
  <si>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</si>
  <si>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</si>
  <si>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</si>
  <si>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</si>
  <si>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</si>
  <si>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</si>
  <si>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</si>
  <si>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</si>
  <si>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</si>
  <si>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</si>
  <si>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</si>
  <si>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</si>
  <si>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</si>
  <si>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</si>
  <si>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</si>
  <si>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</si>
  <si>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</si>
  <si>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</si>
  <si>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</si>
  <si>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</si>
  <si>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</si>
  <si>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</si>
  <si>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</si>
  <si>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</si>
  <si>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</si>
  <si>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</si>
  <si>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</si>
  <si>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</si>
  <si>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</si>
  <si>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</si>
  <si>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</si>
  <si>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</si>
  <si>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</si>
  <si>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</si>
  <si>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</si>
  <si>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</si>
  <si>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</si>
  <si>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</si>
  <si>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</si>
  <si>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</si>
  <si>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</si>
  <si>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</si>
  <si>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</si>
  <si>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</si>
  <si>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</si>
  <si>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</si>
  <si>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</si>
  <si>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</si>
  <si>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</si>
  <si>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</si>
  <si>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</si>
  <si>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</si>
  <si>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</si>
  <si>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</si>
  <si>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</si>
  <si>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</si>
  <si>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</si>
  <si>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</si>
  <si>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</si>
  <si>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</si>
  <si>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</si>
  <si>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</si>
  <si>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</si>
  <si>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</si>
  <si>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</si>
  <si>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</si>
  <si>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</si>
  <si>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</si>
  <si>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</si>
  <si>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</si>
  <si>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</si>
  <si>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</si>
  <si>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</si>
  <si>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</si>
  <si>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</si>
  <si>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</si>
  <si>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</si>
  <si>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</si>
  <si>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</si>
  <si>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</si>
  <si>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</si>
  <si>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</si>
  <si>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</si>
  <si>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</si>
  <si>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</si>
  <si>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</si>
  <si>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</si>
  <si>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</si>
  <si>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</si>
  <si>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</si>
  <si>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</si>
  <si>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</si>
  <si>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</si>
  <si>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</si>
  <si>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</si>
  <si>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</si>
  <si>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</si>
  <si>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</si>
  <si>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</si>
  <si>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</si>
  <si>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</si>
  <si>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</si>
  <si>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</si>
  <si>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</si>
  <si>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</si>
  <si>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</si>
  <si>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</si>
  <si>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</si>
  <si>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</si>
  <si>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</si>
  <si>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</si>
  <si>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</si>
  <si>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</si>
  <si>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</si>
  <si>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</si>
  <si>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</si>
  <si>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</si>
  <si>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</si>
  <si>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</si>
  <si>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</si>
  <si>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</si>
  <si>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</si>
  <si>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</si>
  <si>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</si>
  <si>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</si>
  <si>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</si>
  <si>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</si>
  <si>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</si>
  <si>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</si>
  <si>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</si>
  <si>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</si>
  <si>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</si>
  <si>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</si>
  <si>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</si>
  <si>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</si>
  <si>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</si>
  <si>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</si>
  <si>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</si>
  <si>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</si>
  <si>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</si>
  <si>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</si>
  <si>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</si>
  <si>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</si>
  <si>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</si>
  <si>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</si>
  <si>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</si>
  <si>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</si>
  <si>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</si>
  <si>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</si>
  <si>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</si>
  <si>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</si>
  <si>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</si>
  <si>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</si>
  <si>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</si>
  <si>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</si>
  <si>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</si>
  <si>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</si>
  <si>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</si>
  <si>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</si>
  <si>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</si>
  <si>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</si>
  <si>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</si>
  <si>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</si>
  <si>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</si>
  <si>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</si>
  <si>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</si>
  <si>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</si>
  <si>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</si>
  <si>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</si>
  <si>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</si>
  <si>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</si>
  <si>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</si>
  <si>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</si>
  <si>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</si>
  <si>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</si>
  <si>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</si>
  <si>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</si>
  <si>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</si>
  <si>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</si>
  <si>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</si>
  <si>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</si>
  <si>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</si>
  <si>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</si>
  <si>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</si>
  <si>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</si>
  <si>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</si>
  <si>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</si>
  <si>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</si>
  <si>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</si>
  <si>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</si>
  <si>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</si>
  <si>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</si>
  <si>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</si>
  <si>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</si>
  <si>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</si>
  <si>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</si>
  <si>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</si>
  <si>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</si>
  <si>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</si>
  <si>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</si>
  <si>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</si>
  <si>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</si>
  <si>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</si>
  <si>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</si>
  <si>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</si>
  <si>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</si>
  <si>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</si>
  <si>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</si>
  <si>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</si>
  <si>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</si>
  <si>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</si>
  <si>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</si>
  <si>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</si>
  <si>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</si>
  <si>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</si>
  <si>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</si>
  <si>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</si>
  <si>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</si>
  <si>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</si>
  <si>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</si>
  <si>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</si>
  <si>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</si>
  <si>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</si>
  <si>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</si>
  <si>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</si>
  <si>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</si>
  <si>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</si>
  <si>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</si>
  <si>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</si>
  <si>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</si>
  <si>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</si>
  <si>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</si>
  <si>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</si>
  <si>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</si>
  <si>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</si>
  <si>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</si>
  <si>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</si>
  <si>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</si>
  <si>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</si>
  <si>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</si>
  <si>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</si>
  <si>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</si>
  <si>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</si>
  <si>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</si>
  <si>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</si>
  <si>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</si>
  <si>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</si>
  <si>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</si>
  <si>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</si>
  <si>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</si>
  <si>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</si>
  <si>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</si>
  <si>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</si>
  <si>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</si>
  <si>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</si>
  <si>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</si>
  <si>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</si>
  <si>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</si>
  <si>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</si>
  <si>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</si>
  <si>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</si>
  <si>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</si>
  <si>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</si>
  <si>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</si>
  <si>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</si>
  <si>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</si>
  <si>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</si>
  <si>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</si>
  <si>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</si>
  <si>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</si>
  <si>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</si>
  <si>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</si>
  <si>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</si>
  <si>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</si>
  <si>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</si>
  <si>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</si>
  <si>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</si>
  <si>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</si>
  <si>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</si>
  <si>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</si>
  <si>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</si>
  <si>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</si>
  <si>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</si>
  <si>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</si>
  <si>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</si>
  <si>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</si>
  <si>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</si>
  <si>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</si>
  <si>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</si>
  <si>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</si>
  <si>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</si>
  <si>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</si>
  <si>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</si>
  <si>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</si>
  <si>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</si>
  <si>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</si>
  <si>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</si>
  <si>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</si>
  <si>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</si>
  <si>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</si>
  <si>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</si>
  <si>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</si>
  <si>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</si>
  <si>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</si>
  <si>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</si>
  <si>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</si>
  <si>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</si>
  <si>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</si>
  <si>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</si>
  <si>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</si>
  <si>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</si>
  <si>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</si>
  <si>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</si>
  <si>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</si>
  <si>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</si>
  <si>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</si>
  <si>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</si>
  <si>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</si>
  <si>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</si>
  <si>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</si>
  <si>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</si>
  <si>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</si>
  <si>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</si>
  <si>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</si>
  <si>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</si>
  <si>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</si>
  <si>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</si>
  <si>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</si>
  <si>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</si>
  <si>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</si>
  <si>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</si>
  <si>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</si>
  <si>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</si>
  <si>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</si>
  <si>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</si>
  <si>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</si>
  <si>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</si>
  <si>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</si>
  <si>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</si>
  <si>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</si>
  <si>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</si>
  <si>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</si>
  <si>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</si>
  <si>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</si>
  <si>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</si>
  <si>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</si>
  <si>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</si>
  <si>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</si>
  <si>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</si>
  <si>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</si>
  <si>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</si>
  <si>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</si>
  <si>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</si>
  <si>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</si>
  <si>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</si>
  <si>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</si>
  <si>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</si>
  <si>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</si>
  <si>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</si>
  <si>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</si>
  <si>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</si>
  <si>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</si>
  <si>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</si>
  <si>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</si>
  <si>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</si>
  <si>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</si>
  <si>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</si>
  <si>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</si>
  <si>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</si>
  <si>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</si>
  <si>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</si>
  <si>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</si>
  <si>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</si>
  <si>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</si>
  <si>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</si>
  <si>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</si>
  <si>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</si>
  <si>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</si>
  <si>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</si>
  <si>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</si>
  <si>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</si>
  <si>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</si>
  <si>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</si>
  <si>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</si>
  <si>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</si>
  <si>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</si>
  <si>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</si>
  <si>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</si>
  <si>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</si>
  <si>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</si>
  <si>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</si>
  <si>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</si>
  <si>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</si>
  <si>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</si>
  <si>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</si>
  <si>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</si>
  <si>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</si>
  <si>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</si>
  <si>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</si>
  <si>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</si>
  <si>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</si>
  <si>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</si>
  <si>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</si>
  <si>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</si>
  <si>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</si>
  <si>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</si>
  <si>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</si>
  <si>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</si>
  <si>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</si>
  <si>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</si>
  <si>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</si>
  <si>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</si>
  <si>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</si>
  <si>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</si>
  <si>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</si>
  <si>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</si>
  <si>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</si>
  <si>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</si>
  <si>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</si>
  <si>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</si>
  <si>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</si>
  <si>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</si>
  <si>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</si>
  <si>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</si>
  <si>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</si>
  <si>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</si>
  <si>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</si>
  <si>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</si>
  <si>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</si>
  <si>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</si>
  <si>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</si>
  <si>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</si>
  <si>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</si>
  <si>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</si>
  <si>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</si>
  <si>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</si>
  <si>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</si>
  <si>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</si>
  <si>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</si>
  <si>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</si>
  <si>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</si>
  <si>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</si>
  <si>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</si>
  <si>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</si>
  <si>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</si>
  <si>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</si>
  <si>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</si>
  <si>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</si>
  <si>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</si>
  <si>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</si>
  <si>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</si>
  <si>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</si>
  <si>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</si>
  <si>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</si>
  <si>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</si>
  <si>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</si>
  <si>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</si>
  <si>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</si>
  <si>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</si>
  <si>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</si>
  <si>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</si>
  <si>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</si>
  <si>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</si>
  <si>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</si>
  <si>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</si>
  <si>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</si>
  <si>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</si>
  <si>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</si>
  <si>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</si>
  <si>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</si>
  <si>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</si>
  <si>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</si>
  <si>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</si>
  <si>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</si>
  <si>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</si>
  <si>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</si>
  <si>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</si>
  <si>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</si>
  <si>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</si>
  <si>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</si>
  <si>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</si>
  <si>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</si>
  <si>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</si>
  <si>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</si>
  <si>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</si>
  <si>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</si>
  <si>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</si>
  <si>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</si>
  <si>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</si>
  <si>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</si>
  <si>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</si>
  <si>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</si>
  <si>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</si>
  <si>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</si>
  <si>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</si>
  <si>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</si>
  <si>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</si>
  <si>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</si>
  <si>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</si>
  <si>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</si>
  <si>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</si>
  <si>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</si>
  <si>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</si>
  <si>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</si>
  <si>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</si>
  <si>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</si>
  <si>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</si>
  <si>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</si>
  <si>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</si>
  <si>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</si>
  <si>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</si>
  <si>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</si>
  <si>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</si>
  <si>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</si>
  <si>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</si>
  <si>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</si>
  <si>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</si>
  <si>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</si>
  <si>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</si>
  <si>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</si>
  <si>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</si>
  <si>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</si>
  <si>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</si>
  <si>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</si>
  <si>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</si>
  <si>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</si>
  <si>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</si>
  <si>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</si>
  <si>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</si>
  <si>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</si>
  <si>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</si>
  <si>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</si>
  <si>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</si>
  <si>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</si>
  <si>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</si>
  <si>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</si>
  <si>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</si>
  <si>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</si>
  <si>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</si>
  <si>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</si>
  <si>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</si>
  <si>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</si>
  <si>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</si>
  <si>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</si>
  <si>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</si>
  <si>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</si>
  <si>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</si>
  <si>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</si>
  <si>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</si>
  <si>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</si>
  <si>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</si>
  <si>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</si>
  <si>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</si>
  <si>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</si>
  <si>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</si>
  <si>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</si>
  <si>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</si>
  <si>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</si>
  <si>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</si>
  <si>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</si>
  <si>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</si>
  <si>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</si>
  <si>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</si>
  <si>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</si>
  <si>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</si>
  <si>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</si>
  <si>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</si>
  <si>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</si>
  <si>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</si>
  <si>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</si>
  <si>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</si>
  <si>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</si>
  <si>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</si>
  <si>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</si>
  <si>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</si>
  <si>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</si>
  <si>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</si>
  <si>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</si>
  <si>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</si>
  <si>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</si>
  <si>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</si>
  <si>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</si>
  <si>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</si>
  <si>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</si>
  <si>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</si>
  <si>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</si>
  <si>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</si>
  <si>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</si>
  <si>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</si>
  <si>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</si>
  <si>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</si>
  <si>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</si>
  <si>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</si>
  <si>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</si>
  <si>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</si>
  <si>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</si>
  <si>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</si>
  <si>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</si>
  <si>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</si>
  <si>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</si>
  <si>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</si>
  <si>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</si>
  <si>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</si>
  <si>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</si>
  <si>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</si>
  <si>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</si>
  <si>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</si>
  <si>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</si>
  <si>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</si>
  <si>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</si>
  <si>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</si>
  <si>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</si>
  <si>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</si>
  <si>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</si>
  <si>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</si>
  <si>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</si>
  <si>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</si>
  <si>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</si>
  <si>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</si>
  <si>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</si>
  <si>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</si>
  <si>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</si>
  <si>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</si>
  <si>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</si>
  <si>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</si>
  <si>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</si>
  <si>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</si>
  <si>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</si>
  <si>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</si>
  <si>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</si>
  <si>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</si>
  <si>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</si>
  <si>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</si>
  <si>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</si>
  <si>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</si>
  <si>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</si>
  <si>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</si>
  <si>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</si>
  <si>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</si>
  <si>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</si>
  <si>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</si>
  <si>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</si>
  <si>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</si>
  <si>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</si>
  <si>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</si>
  <si>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</si>
  <si>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</si>
  <si>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</si>
  <si>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</si>
  <si>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</si>
  <si>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</si>
  <si>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</si>
  <si>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</si>
  <si>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</si>
  <si>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</si>
  <si>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</si>
  <si>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</si>
  <si>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</si>
  <si>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</si>
  <si>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</si>
  <si>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</si>
  <si>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</si>
  <si>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</si>
  <si>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</si>
  <si>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</si>
  <si>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</si>
  <si>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</si>
  <si>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</si>
  <si>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</si>
  <si>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</si>
  <si>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</si>
  <si>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</si>
  <si>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</si>
  <si>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</si>
  <si>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</si>
  <si>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</si>
  <si>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</si>
  <si>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</si>
  <si>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</si>
  <si>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</si>
  <si>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</si>
  <si>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</si>
  <si>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</si>
  <si>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</si>
  <si>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</si>
  <si>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</si>
  <si>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</si>
  <si>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</si>
  <si>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</si>
  <si>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</si>
  <si>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</si>
  <si>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</si>
  <si>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</si>
  <si>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</si>
  <si>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</si>
  <si>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</si>
  <si>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</si>
  <si>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</si>
  <si>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</si>
  <si>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</si>
  <si>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</si>
  <si>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</si>
  <si>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</si>
  <si>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</si>
  <si>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</si>
  <si>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</si>
  <si>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</si>
  <si>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</si>
  <si>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</si>
  <si>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</si>
  <si>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</si>
  <si>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</si>
  <si>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</si>
  <si>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</si>
  <si>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</si>
  <si>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</si>
  <si>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</si>
  <si>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</si>
  <si>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</si>
  <si>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</si>
  <si>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</si>
  <si>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</si>
  <si>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</si>
  <si>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</si>
  <si>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</si>
  <si>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</si>
  <si>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</si>
  <si>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</si>
  <si>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</si>
  <si>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</si>
  <si>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</si>
  <si>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</si>
  <si>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</si>
  <si>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</si>
  <si>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</si>
  <si>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</si>
  <si>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</si>
  <si>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</si>
  <si>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</si>
  <si>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</si>
  <si>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</si>
  <si>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</si>
  <si>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</si>
  <si>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</si>
  <si>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</si>
  <si>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</si>
  <si>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</si>
  <si>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</si>
  <si>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</si>
  <si>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</si>
  <si>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</si>
  <si>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</si>
  <si>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</si>
  <si>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</si>
  <si>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</si>
  <si>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</si>
  <si>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</si>
  <si>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</si>
  <si>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</si>
  <si>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</si>
  <si>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</si>
  <si>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</si>
  <si>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</si>
  <si>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</si>
  <si>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</si>
  <si>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</si>
  <si>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</si>
  <si>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</si>
  <si>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</si>
  <si>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</si>
  <si>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</si>
  <si>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</si>
  <si>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</si>
  <si>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</si>
  <si>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</si>
  <si>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</si>
  <si>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</si>
  <si>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</si>
  <si>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</si>
  <si>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</si>
  <si>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</si>
  <si>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</si>
  <si>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</si>
  <si>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</si>
  <si>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</si>
  <si>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</si>
  <si>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</si>
  <si>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</si>
  <si>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</si>
  <si>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</si>
  <si>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</si>
  <si>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</si>
  <si>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</si>
  <si>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</si>
  <si>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</si>
  <si>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</si>
  <si>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</si>
  <si>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</si>
  <si>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</si>
  <si>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</si>
  <si>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</si>
  <si>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</si>
  <si>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</si>
  <si>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</si>
  <si>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</si>
  <si>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</si>
  <si>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</si>
  <si>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</si>
  <si>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</si>
  <si>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</si>
  <si>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</si>
  <si>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</si>
  <si>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</si>
  <si>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</si>
  <si>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</si>
  <si>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</si>
  <si>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</si>
  <si>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</si>
  <si>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</si>
  <si>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</si>
  <si>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</si>
  <si>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</si>
  <si>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</si>
  <si>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</si>
  <si>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</si>
  <si>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</si>
  <si>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</si>
  <si>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</si>
  <si>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</si>
  <si>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</si>
  <si>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</si>
  <si>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</si>
  <si>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</si>
  <si>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</si>
  <si>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</si>
  <si>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</si>
  <si>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</si>
  <si>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</si>
  <si>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</si>
  <si>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</si>
  <si>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</si>
  <si>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</si>
  <si>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</si>
  <si>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</si>
  <si>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</si>
  <si>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</si>
  <si>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</si>
  <si>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</si>
  <si>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</si>
  <si>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</si>
  <si>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</si>
  <si>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</si>
  <si>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</si>
  <si>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</si>
  <si>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</si>
  <si>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</si>
  <si>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</si>
  <si>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</si>
  <si>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</si>
  <si>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</si>
  <si>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</si>
  <si>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</si>
  <si>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</si>
  <si>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</si>
  <si>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</si>
  <si>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</si>
  <si>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</si>
  <si>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</si>
  <si>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</si>
  <si>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</si>
  <si>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</si>
  <si>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</si>
  <si>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</si>
  <si>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</si>
  <si>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</si>
  <si>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</si>
  <si>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</si>
  <si>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</si>
  <si>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</si>
  <si>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</si>
  <si>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</si>
  <si>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</si>
  <si>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</si>
  <si>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</si>
  <si>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</si>
  <si>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</si>
  <si>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</si>
  <si>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</si>
  <si>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</si>
  <si>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</si>
  <si>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</si>
  <si>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</si>
  <si>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</si>
  <si>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</si>
  <si>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</si>
  <si>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</si>
  <si>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</si>
  <si>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</si>
  <si>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</si>
  <si>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</si>
  <si>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</si>
  <si>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</si>
  <si>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</si>
  <si>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</si>
  <si>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</si>
  <si>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</si>
  <si>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</si>
  <si>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</si>
  <si>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</si>
  <si>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</si>
  <si>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</si>
  <si>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</si>
  <si>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</si>
  <si>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</si>
  <si>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</si>
  <si>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</si>
  <si>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</si>
  <si>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</si>
  <si>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</si>
  <si>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</si>
  <si>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</si>
  <si>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</si>
  <si>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</si>
  <si>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</si>
  <si>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</si>
  <si>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</si>
  <si>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</si>
  <si>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</si>
  <si>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</si>
  <si>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</si>
  <si>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</si>
  <si>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</si>
  <si>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</si>
  <si>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</si>
  <si>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</si>
  <si>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</si>
  <si>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</si>
  <si>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</si>
  <si>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</si>
  <si>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</si>
  <si>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</si>
  <si>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</si>
  <si>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</si>
  <si>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</si>
  <si>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</si>
  <si>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</si>
  <si>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</si>
  <si>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</si>
  <si>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</si>
  <si>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</si>
  <si>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</si>
  <si>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</si>
  <si>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</si>
  <si>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</si>
  <si>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</si>
  <si>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</si>
  <si>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</si>
  <si>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</si>
  <si>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</si>
  <si>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</si>
  <si>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</si>
  <si>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</si>
  <si>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</si>
  <si>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</si>
  <si>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</si>
  <si>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</si>
  <si>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</si>
  <si>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</si>
  <si>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</si>
  <si>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</si>
  <si>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</si>
  <si>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</si>
  <si>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</si>
  <si>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</si>
  <si>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</si>
  <si>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</si>
  <si>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</si>
  <si>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</si>
  <si>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</si>
  <si>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</si>
  <si>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</si>
  <si>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</si>
  <si>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</si>
  <si>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</si>
  <si>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</si>
  <si>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</si>
  <si>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</si>
  <si>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</si>
  <si>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</si>
  <si>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</si>
  <si>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</si>
  <si>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</si>
  <si>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</si>
  <si>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</si>
  <si>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</si>
  <si>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</si>
  <si>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</si>
  <si>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</si>
  <si>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</si>
  <si>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</si>
  <si>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</si>
  <si>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</si>
  <si>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</si>
  <si>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</si>
  <si>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</si>
  <si>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</si>
  <si>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</si>
  <si>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</si>
  <si>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</si>
  <si>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</si>
  <si>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</si>
  <si>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</si>
  <si>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</si>
  <si>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</si>
  <si>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</si>
  <si>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</si>
  <si>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</si>
  <si>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</si>
  <si>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</si>
  <si>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</si>
  <si>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</si>
  <si>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</si>
  <si>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</si>
  <si>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</si>
  <si>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</si>
  <si>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</si>
  <si>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</si>
  <si>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</si>
  <si>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</si>
  <si>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</si>
  <si>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</si>
  <si>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</si>
  <si>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</si>
  <si>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</si>
  <si>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</si>
  <si>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</si>
  <si>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</si>
  <si>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</si>
  <si>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</si>
  <si>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</si>
  <si>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</si>
  <si>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</si>
  <si>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</si>
  <si>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</si>
  <si>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</si>
  <si>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</si>
  <si>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</si>
  <si>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</si>
  <si>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</si>
  <si>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</si>
  <si>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</si>
  <si>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</si>
  <si>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</si>
  <si>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</si>
  <si>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</si>
  <si>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</si>
  <si>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</si>
  <si>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</si>
  <si>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</si>
  <si>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</si>
  <si>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</si>
  <si>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</si>
  <si>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</si>
  <si>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</si>
  <si>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</si>
  <si>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</si>
  <si>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</si>
  <si>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</si>
  <si>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</si>
  <si>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</si>
  <si>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</si>
  <si>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</si>
  <si>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</si>
  <si>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</si>
  <si>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</si>
  <si>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</si>
  <si>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</si>
  <si>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</si>
  <si>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</si>
  <si>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</si>
  <si>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</si>
  <si>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</si>
  <si>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</si>
  <si>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</si>
  <si>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</si>
  <si>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</si>
  <si>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</si>
  <si>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</si>
  <si>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</si>
  <si>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</si>
  <si>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</si>
  <si>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</si>
  <si>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</si>
  <si>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</si>
  <si>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</si>
  <si>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</si>
  <si>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</si>
  <si>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</si>
  <si>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</si>
  <si>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</si>
  <si>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</si>
  <si>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</si>
  <si>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</si>
  <si>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</si>
  <si>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</si>
  <si>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</si>
  <si>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</si>
  <si>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</si>
  <si>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</si>
  <si>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</si>
  <si>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</si>
  <si>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</si>
  <si>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</si>
  <si>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</si>
  <si>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</si>
  <si>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</si>
  <si>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</si>
  <si>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</si>
  <si>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</si>
  <si>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</si>
  <si>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</si>
  <si>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</si>
  <si>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</si>
  <si>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</si>
  <si>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</si>
  <si>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</si>
  <si>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</si>
  <si>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</si>
  <si>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</si>
  <si>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</si>
  <si>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</si>
  <si>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</si>
  <si>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</si>
  <si>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</si>
  <si>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</si>
  <si>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</si>
  <si>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</si>
  <si>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</si>
  <si>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</si>
  <si>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</si>
  <si>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</si>
  <si>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</si>
  <si>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</si>
  <si>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</si>
  <si>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</si>
  <si>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</si>
  <si>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</si>
  <si>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</si>
  <si>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</si>
  <si>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</si>
  <si>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</si>
  <si>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</si>
  <si>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</si>
  <si>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</si>
  <si>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</si>
  <si>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</si>
  <si>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</si>
  <si>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</si>
  <si>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</si>
  <si>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</si>
  <si>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</si>
  <si>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</si>
  <si>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</si>
  <si>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</si>
  <si>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</si>
  <si>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</si>
  <si>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</si>
  <si>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</si>
  <si>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</si>
  <si>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</si>
  <si>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</si>
  <si>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</si>
  <si>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</si>
  <si>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</si>
  <si>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</si>
  <si>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</si>
  <si>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</si>
  <si>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</si>
  <si>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</si>
  <si>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</si>
  <si>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</si>
  <si>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</si>
  <si>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</si>
  <si>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</si>
  <si>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</si>
  <si>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</si>
  <si>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</si>
  <si>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</si>
  <si>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</si>
  <si>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</si>
  <si>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</si>
  <si>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</si>
  <si>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</si>
  <si>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</si>
  <si>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</si>
  <si>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</si>
  <si>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</si>
  <si>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</si>
  <si>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</si>
  <si>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</si>
  <si>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</si>
  <si>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</si>
  <si>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</si>
  <si>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</si>
  <si>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</si>
  <si>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</si>
  <si>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</si>
  <si>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</si>
  <si>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</si>
  <si>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</si>
  <si>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</si>
  <si>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</si>
  <si>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</si>
  <si>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</si>
  <si>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</si>
  <si>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</si>
  <si>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</si>
  <si>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</si>
  <si>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</si>
  <si>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</si>
  <si>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</si>
  <si>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</si>
  <si>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</si>
  <si>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</si>
  <si>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</si>
  <si>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</si>
  <si>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</si>
  <si>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</si>
  <si>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</si>
  <si>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</si>
  <si>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</si>
  <si>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</si>
  <si>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</si>
  <si>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</si>
  <si>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</si>
  <si>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</si>
  <si>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</si>
  <si>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</si>
  <si>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</si>
  <si>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</si>
  <si>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</si>
  <si>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</si>
  <si>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</si>
  <si>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</si>
  <si>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</si>
  <si>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</si>
  <si>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</si>
  <si>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</si>
  <si>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</si>
  <si>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</si>
  <si>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</si>
  <si>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</si>
  <si>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</si>
  <si>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</si>
  <si>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</si>
  <si>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</si>
  <si>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</si>
  <si>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</si>
  <si>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</si>
  <si>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</si>
  <si>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</si>
  <si>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</si>
  <si>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</si>
  <si>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</si>
  <si>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</si>
  <si>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</si>
  <si>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</si>
  <si>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</si>
  <si>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</si>
  <si>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</si>
  <si>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</si>
  <si>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</si>
  <si>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</si>
  <si>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</si>
  <si>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</si>
  <si>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</si>
  <si>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</si>
  <si>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</si>
  <si>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</si>
  <si>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</si>
  <si>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</si>
  <si>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</si>
  <si>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</si>
  <si>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</si>
  <si>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</si>
  <si>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</si>
  <si>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</si>
  <si>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</si>
  <si>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</si>
  <si>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</si>
  <si>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</si>
  <si>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</si>
  <si>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</si>
  <si>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</si>
  <si>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</si>
  <si>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</si>
  <si>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</si>
  <si>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</si>
  <si>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</si>
  <si>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</si>
  <si>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</si>
  <si>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</si>
  <si>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</si>
  <si>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</si>
  <si>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</si>
  <si>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</si>
  <si>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</si>
  <si>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</si>
  <si>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</si>
  <si>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</si>
  <si>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</si>
  <si>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</si>
  <si>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</si>
  <si>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</si>
  <si>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</si>
  <si>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</si>
  <si>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</si>
  <si>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</si>
  <si>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</si>
  <si>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</si>
  <si>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</si>
  <si>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</si>
  <si>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</si>
  <si>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</si>
  <si>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</si>
  <si>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</si>
  <si>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</si>
  <si>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</si>
  <si>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</si>
  <si>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</si>
  <si>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</si>
  <si>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</si>
  <si>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</si>
  <si>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</si>
  <si>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</si>
  <si>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</si>
  <si>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</si>
  <si>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</si>
  <si>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</si>
  <si>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</si>
  <si>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</si>
  <si>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</si>
  <si>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</si>
  <si>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</si>
  <si>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</si>
  <si>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</si>
  <si>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</si>
  <si>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</si>
  <si>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</si>
  <si>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</si>
  <si>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</si>
  <si>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</si>
  <si>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</si>
  <si>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</si>
  <si>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</si>
  <si>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</si>
  <si>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</si>
  <si>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</si>
  <si>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</si>
  <si>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</si>
  <si>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</si>
  <si>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</si>
  <si>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</si>
  <si>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</si>
  <si>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</si>
  <si>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</si>
  <si>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</si>
  <si>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</si>
  <si>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</si>
  <si>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</si>
  <si>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</si>
  <si>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</si>
  <si>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</si>
  <si>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</si>
  <si>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</si>
  <si>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</si>
  <si>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</si>
  <si>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</si>
  <si>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</si>
  <si>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</si>
  <si>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</si>
  <si>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</si>
  <si>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</si>
  <si>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</si>
  <si>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</si>
  <si>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</si>
  <si>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</si>
  <si>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</si>
  <si>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</si>
  <si>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</si>
  <si>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</si>
  <si>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</si>
  <si>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</si>
  <si>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</si>
  <si>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</si>
  <si>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</si>
  <si>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</si>
  <si>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</si>
  <si>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</si>
  <si>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</si>
  <si>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</si>
  <si>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</si>
  <si>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</si>
  <si>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</si>
  <si>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</si>
  <si>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</si>
  <si>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</si>
  <si>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</si>
  <si>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</si>
  <si>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</si>
  <si>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</si>
  <si>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</si>
  <si>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</si>
  <si>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</si>
  <si>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</si>
  <si>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</si>
  <si>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</si>
  <si>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</si>
  <si>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</si>
  <si>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</si>
  <si>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</si>
  <si>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</si>
  <si>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</si>
  <si>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</si>
  <si>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</si>
  <si>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</si>
  <si>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</si>
  <si>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</si>
  <si>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</si>
  <si>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</si>
  <si>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</si>
  <si>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</si>
  <si>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</si>
  <si>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</si>
  <si>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</si>
  <si>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</si>
  <si>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</si>
  <si>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</si>
  <si>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</si>
  <si>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</si>
  <si>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</si>
  <si>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</si>
  <si>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</si>
  <si>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</si>
  <si>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</si>
  <si>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</si>
  <si>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</si>
  <si>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</si>
  <si>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</si>
  <si>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</si>
  <si>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</si>
  <si>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</si>
  <si>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</si>
  <si>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</si>
  <si>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</si>
  <si>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</si>
  <si>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</si>
  <si>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</si>
  <si>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</si>
  <si>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</si>
  <si>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</si>
  <si>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</si>
  <si>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</si>
  <si>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</si>
  <si>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</si>
  <si>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</si>
  <si>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</si>
  <si>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</si>
  <si>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</si>
  <si>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</si>
  <si>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</si>
  <si>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</si>
  <si>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</si>
  <si>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</si>
  <si>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</si>
  <si>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</si>
  <si>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</si>
  <si>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</si>
  <si>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</si>
  <si>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</si>
  <si>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</si>
  <si>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</si>
  <si>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</si>
  <si>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</si>
  <si>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</si>
  <si>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</si>
  <si>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</si>
  <si>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</si>
  <si>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</si>
  <si>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</si>
  <si>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</si>
  <si>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</si>
  <si>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</si>
  <si>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</si>
  <si>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</si>
  <si>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</si>
  <si>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</si>
  <si>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</si>
  <si>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</si>
  <si>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</si>
  <si>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</si>
  <si>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</si>
  <si>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</si>
  <si>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</si>
  <si>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</si>
  <si>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</si>
  <si>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</si>
  <si>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</si>
  <si>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</si>
  <si>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</si>
  <si>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</si>
  <si>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</si>
  <si>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</si>
  <si>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</si>
  <si>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</si>
  <si>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</si>
  <si>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</si>
  <si>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</si>
  <si>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</si>
  <si>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</si>
  <si>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</si>
  <si>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</si>
  <si>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</si>
  <si>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</si>
  <si>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</si>
  <si>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</si>
  <si>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</si>
  <si>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</si>
  <si>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</si>
  <si>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</si>
  <si>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</si>
  <si>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</si>
  <si>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</si>
  <si>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</si>
  <si>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</si>
  <si>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</si>
  <si>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</si>
  <si>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</si>
  <si>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</si>
  <si>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</si>
  <si>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</si>
  <si>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</si>
  <si>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</si>
  <si>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</si>
  <si>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</si>
  <si>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</si>
  <si>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</si>
  <si>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</si>
  <si>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</si>
  <si>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</si>
  <si>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</si>
  <si>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</si>
  <si>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</si>
  <si>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</si>
  <si>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</si>
  <si>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</si>
  <si>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</si>
  <si>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</si>
  <si>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</si>
  <si>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</si>
  <si>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</si>
  <si>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</si>
  <si>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</si>
  <si>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</si>
  <si>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</si>
  <si>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</si>
  <si>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</si>
  <si>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</si>
  <si>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</si>
  <si>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</si>
  <si>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</si>
  <si>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</si>
  <si>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</si>
  <si>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</si>
  <si>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</si>
  <si>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</si>
  <si>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</si>
  <si>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</si>
  <si>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</si>
  <si>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</si>
  <si>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</si>
  <si>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</si>
  <si>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</si>
  <si>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</si>
  <si>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</si>
  <si>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</si>
  <si>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</si>
  <si>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</si>
  <si>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</si>
  <si>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</si>
  <si>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</si>
  <si>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</si>
  <si>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</si>
  <si>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</si>
  <si>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</si>
  <si>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</si>
  <si>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</si>
  <si>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</si>
  <si>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</si>
  <si>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</si>
  <si>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</si>
  <si>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</si>
  <si>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</si>
  <si>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</si>
  <si>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</si>
  <si>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</si>
  <si>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</si>
  <si>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</si>
  <si>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</si>
  <si>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</si>
  <si>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</si>
  <si>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</si>
  <si>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</si>
  <si>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</si>
  <si>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</si>
  <si>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</si>
  <si>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</si>
  <si>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</si>
  <si>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</si>
  <si>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</si>
  <si>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</si>
  <si>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</si>
  <si>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</si>
  <si>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</si>
  <si>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</si>
  <si>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</si>
  <si>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</si>
  <si>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</si>
  <si>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</si>
  <si>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</si>
  <si>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</si>
  <si>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</si>
  <si>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</si>
  <si>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</si>
  <si>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</si>
  <si>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</si>
  <si>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</si>
  <si>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</si>
  <si>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</si>
  <si>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</si>
  <si>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</si>
  <si>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</si>
  <si>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</si>
  <si>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</si>
  <si>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</si>
  <si>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</si>
  <si>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</si>
  <si>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</si>
  <si>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</si>
  <si>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</si>
  <si>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</si>
  <si>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</si>
  <si>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</si>
  <si>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</si>
  <si>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</si>
  <si>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</si>
  <si>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</si>
  <si>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</si>
  <si>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</si>
  <si>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</si>
  <si>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</si>
  <si>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</si>
  <si>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</si>
  <si>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</si>
  <si>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</si>
  <si>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</si>
  <si>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</si>
  <si>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</si>
  <si>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</si>
  <si>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</si>
  <si>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</si>
  <si>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</si>
  <si>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</si>
  <si>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</si>
  <si>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</si>
  <si>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</si>
  <si>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</si>
  <si>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</si>
  <si>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</si>
  <si>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</si>
  <si>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</si>
  <si>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</si>
  <si>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</si>
  <si>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</si>
  <si>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</si>
  <si>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</si>
  <si>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</si>
  <si>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</si>
  <si>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</si>
  <si>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</si>
  <si>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</si>
  <si>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</si>
  <si>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</si>
  <si>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</si>
  <si>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</si>
  <si>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</si>
  <si>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</si>
  <si>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</si>
  <si>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</si>
  <si>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</si>
  <si>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</si>
  <si>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</si>
  <si>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</si>
  <si>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</si>
  <si>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</si>
  <si>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</si>
  <si>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</si>
  <si>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</si>
  <si>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</si>
  <si>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</si>
  <si>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</si>
  <si>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</si>
  <si>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</si>
  <si>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</si>
  <si>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</si>
  <si>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</si>
  <si>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</si>
  <si>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</si>
  <si>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</si>
  <si>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</si>
  <si>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</si>
  <si>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</si>
  <si>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</si>
  <si>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</si>
  <si>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</si>
  <si>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</si>
  <si>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</si>
  <si>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</si>
  <si>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</si>
  <si>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</si>
  <si>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</si>
  <si>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</si>
  <si>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</si>
  <si>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</si>
  <si>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</si>
  <si>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</si>
  <si>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</si>
  <si>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</si>
  <si>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</si>
  <si>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</si>
  <si>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</si>
  <si>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</si>
  <si>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</si>
  <si>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</si>
  <si>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</si>
  <si>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</si>
  <si>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</si>
  <si>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</si>
  <si>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</si>
  <si>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</si>
  <si>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</si>
  <si>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</si>
  <si>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</si>
  <si>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</si>
  <si>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</si>
  <si>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</si>
  <si>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</si>
  <si>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</si>
  <si>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</si>
  <si>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</si>
  <si>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</si>
  <si>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</si>
  <si>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</si>
  <si>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</si>
  <si>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</si>
  <si>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</si>
  <si>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</si>
  <si>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</si>
  <si>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</si>
  <si>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</si>
  <si>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</si>
  <si>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</si>
  <si>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</si>
  <si>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</si>
  <si>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</si>
  <si>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</si>
  <si>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</si>
  <si>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</si>
  <si>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</si>
  <si>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</si>
  <si>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</si>
  <si>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</si>
  <si>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</si>
  <si>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</si>
  <si>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</si>
  <si>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</si>
  <si>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</si>
  <si>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</si>
  <si>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</si>
  <si>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</si>
  <si>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</si>
  <si>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</si>
  <si>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</si>
  <si>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</si>
  <si>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</si>
  <si>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</si>
  <si>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</si>
  <si>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</si>
  <si>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</si>
  <si>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</si>
  <si>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</si>
  <si>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</si>
  <si>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</si>
  <si>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</si>
  <si>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</si>
  <si>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</si>
  <si>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</si>
  <si>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</si>
  <si>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</si>
  <si>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</si>
  <si>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</si>
  <si>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</si>
  <si>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</si>
  <si>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</si>
  <si>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</si>
  <si>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</si>
  <si>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</si>
  <si>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</si>
  <si>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</si>
  <si>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</si>
  <si>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</si>
  <si>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</si>
  <si>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</si>
  <si>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</si>
  <si>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</si>
  <si>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</si>
  <si>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</si>
  <si>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</si>
  <si>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</si>
  <si>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</si>
  <si>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</si>
  <si>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</si>
  <si>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</si>
  <si>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</si>
  <si>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</si>
  <si>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</si>
  <si>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</si>
  <si>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</si>
  <si>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</si>
  <si>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</si>
  <si>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</si>
  <si>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</si>
  <si>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</si>
  <si>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</si>
  <si>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</si>
  <si>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</si>
  <si>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</si>
  <si>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</si>
  <si>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</si>
  <si>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</si>
  <si>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</si>
  <si>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</si>
  <si>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</si>
  <si>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</si>
  <si>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</si>
  <si>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</si>
  <si>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</si>
  <si>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</si>
  <si>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</si>
  <si>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</si>
  <si>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</si>
  <si>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</si>
  <si>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</si>
  <si>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</si>
  <si>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</si>
  <si>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</si>
  <si>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</si>
  <si>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</si>
  <si>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</si>
  <si>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</si>
  <si>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</si>
  <si>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</si>
  <si>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</si>
  <si>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</si>
  <si>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</si>
  <si>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</si>
  <si>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</si>
  <si>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</si>
  <si>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</si>
  <si>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</si>
  <si>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</si>
  <si>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</si>
  <si>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</si>
  <si>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</si>
  <si>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</si>
  <si>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</si>
  <si>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</si>
  <si>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</si>
  <si>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</si>
  <si>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</si>
  <si>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</si>
  <si>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</si>
  <si>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</si>
  <si>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</si>
  <si>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</si>
  <si>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</si>
  <si>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</si>
  <si>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</si>
  <si>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</si>
  <si>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</si>
  <si>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</si>
  <si>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</si>
  <si>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</si>
  <si>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</si>
  <si>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</si>
  <si>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</si>
  <si>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</si>
  <si>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</si>
  <si>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</si>
  <si>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</si>
  <si>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</si>
  <si>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</si>
  <si>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</si>
  <si>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</si>
  <si>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</si>
  <si>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</si>
  <si>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</si>
  <si>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</si>
  <si>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</si>
  <si>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</si>
  <si>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</si>
  <si>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</si>
  <si>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</si>
  <si>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</si>
  <si>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</si>
  <si>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</si>
  <si>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</si>
  <si>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</si>
  <si>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</si>
  <si>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</si>
  <si>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</si>
  <si>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</si>
  <si>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</si>
  <si>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</si>
  <si>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</si>
  <si>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</si>
  <si>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</si>
  <si>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</si>
  <si>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</si>
  <si>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</si>
  <si>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</si>
  <si>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</si>
  <si>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</si>
  <si>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</si>
  <si>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</si>
  <si>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</si>
  <si>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</si>
  <si>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</si>
  <si>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</si>
  <si>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</si>
  <si>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</si>
  <si>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</si>
  <si>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</si>
  <si>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</si>
  <si>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</si>
  <si>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</si>
  <si>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</si>
  <si>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</si>
  <si>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</si>
  <si>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</si>
  <si>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</si>
  <si>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</si>
  <si>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</si>
  <si>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</si>
  <si>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</si>
  <si>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</si>
  <si>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</si>
  <si>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</si>
  <si>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</si>
  <si>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</si>
  <si>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</si>
  <si>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</si>
  <si>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</si>
  <si>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</si>
  <si>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</si>
  <si>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</si>
  <si>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</si>
  <si>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</si>
  <si>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</si>
  <si>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</si>
  <si>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</si>
  <si>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</si>
  <si>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</si>
  <si>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</si>
  <si>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</si>
  <si>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</si>
  <si>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</si>
  <si>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</si>
  <si>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</si>
  <si>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</si>
  <si>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</si>
  <si>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</si>
  <si>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</si>
  <si>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</si>
  <si>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</si>
  <si>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</si>
  <si>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</si>
  <si>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</si>
  <si>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</si>
  <si>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</si>
  <si>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</si>
  <si>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</si>
  <si>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</si>
  <si>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</si>
  <si>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</si>
  <si>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</si>
  <si>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</si>
  <si>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</si>
  <si>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</si>
  <si>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</si>
  <si>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</si>
  <si>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</si>
  <si>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</si>
  <si>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</si>
  <si>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</si>
  <si>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</si>
  <si>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</si>
  <si>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</si>
  <si>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</si>
  <si>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</si>
  <si>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</si>
  <si>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</si>
  <si>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</si>
  <si>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</si>
  <si>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</si>
  <si>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</si>
  <si>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</si>
  <si>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</si>
  <si>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</si>
  <si>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</si>
  <si>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</si>
  <si>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</si>
  <si>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</si>
  <si>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</si>
  <si>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</si>
  <si>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</si>
  <si>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</si>
  <si>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</si>
  <si>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</si>
  <si>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</si>
  <si>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</si>
  <si>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</si>
  <si>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</si>
  <si>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</si>
  <si>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</si>
  <si>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</si>
  <si>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</si>
  <si>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</si>
  <si>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</si>
  <si>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</si>
  <si>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</si>
  <si>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</si>
  <si>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</si>
  <si>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</si>
  <si>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</si>
  <si>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</si>
  <si>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</si>
  <si>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</si>
  <si>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</si>
  <si>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</si>
  <si>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</si>
  <si>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</si>
  <si>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</si>
  <si>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</si>
  <si>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</si>
  <si>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</si>
  <si>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</si>
  <si>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</si>
  <si>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</si>
  <si>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</si>
  <si>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</si>
  <si>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</si>
  <si>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</si>
  <si>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</si>
  <si>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</si>
  <si>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</si>
  <si>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</si>
  <si>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</si>
  <si>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</si>
  <si>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</si>
  <si>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</si>
  <si>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</si>
  <si>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</si>
  <si>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</si>
  <si>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</si>
  <si>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</si>
  <si>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</si>
  <si>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</si>
  <si>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</si>
  <si>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</si>
  <si>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</si>
  <si>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</si>
  <si>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</si>
  <si>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</si>
  <si>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</si>
  <si>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</si>
  <si>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</si>
  <si>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</si>
  <si>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</si>
  <si>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</si>
  <si>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</si>
  <si>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</si>
  <si>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</si>
  <si>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</si>
  <si>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</si>
  <si>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</si>
  <si>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</si>
  <si>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</si>
  <si>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</si>
  <si>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</si>
  <si>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</si>
  <si>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</si>
  <si>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</si>
  <si>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</si>
  <si>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</si>
  <si>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</si>
  <si>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</si>
  <si>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</si>
  <si>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</si>
  <si>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</si>
  <si>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</si>
  <si>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</si>
  <si>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</si>
  <si>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</si>
  <si>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</si>
  <si>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</si>
  <si>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</si>
  <si>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</si>
  <si>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</si>
  <si>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</si>
  <si>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</si>
  <si>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</si>
  <si>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</si>
  <si>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</si>
  <si>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</si>
  <si>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</si>
  <si>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</si>
  <si>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</si>
  <si>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</si>
  <si>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</si>
  <si>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</si>
  <si>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</si>
  <si>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</si>
  <si>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</si>
  <si>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</si>
  <si>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</si>
  <si>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</si>
  <si>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</si>
  <si>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</si>
  <si>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</si>
  <si>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</si>
  <si>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</si>
  <si>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</si>
  <si>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</si>
  <si>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</si>
  <si>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</si>
  <si>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</si>
  <si>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</si>
  <si>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</si>
  <si>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</si>
  <si>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</si>
  <si>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</si>
  <si>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</si>
  <si>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</si>
  <si>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</si>
  <si>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</si>
  <si>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</si>
  <si>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</si>
  <si>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</si>
  <si>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</si>
  <si>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</si>
  <si>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</si>
  <si>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</si>
  <si>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</si>
  <si>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</si>
  <si>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</si>
  <si>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</si>
  <si>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</si>
  <si>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</si>
  <si>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</si>
  <si>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</si>
  <si>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</si>
  <si>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</si>
  <si>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</si>
  <si>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</si>
  <si>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</si>
  <si>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</si>
  <si>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</si>
  <si>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</si>
  <si>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</si>
  <si>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</si>
  <si>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</si>
  <si>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</si>
  <si>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</si>
  <si>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</si>
  <si>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</si>
  <si>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</si>
  <si>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</si>
  <si>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</si>
  <si>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</si>
  <si>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</si>
  <si>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</si>
  <si>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</si>
  <si>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</si>
  <si>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</si>
  <si>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</si>
  <si>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</si>
  <si>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</si>
  <si>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</si>
  <si>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</si>
  <si>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</si>
  <si>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</si>
  <si>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</si>
  <si>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</si>
  <si>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</si>
  <si>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</si>
  <si>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</si>
  <si>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</si>
  <si>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</si>
  <si>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</si>
  <si>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</si>
  <si>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</si>
  <si>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</si>
  <si>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</si>
  <si>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</si>
  <si>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</si>
  <si>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</si>
  <si>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</si>
  <si>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</si>
  <si>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</si>
  <si>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</si>
  <si>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</si>
  <si>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</si>
  <si>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</si>
  <si>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</si>
  <si>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</si>
  <si>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</si>
  <si>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</si>
  <si>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</si>
  <si>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</si>
  <si>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</si>
  <si>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</si>
  <si>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</si>
  <si>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</si>
  <si>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</si>
  <si>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</si>
  <si>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</si>
  <si>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</si>
  <si>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</si>
  <si>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</si>
  <si>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</si>
  <si>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</si>
  <si>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</si>
  <si>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</si>
  <si>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</si>
  <si>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</si>
  <si>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</si>
  <si>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</si>
  <si>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</si>
  <si>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</si>
  <si>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</si>
  <si>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</si>
  <si>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</si>
  <si>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</si>
  <si>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</si>
  <si>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</si>
  <si>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</si>
  <si>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</si>
  <si>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</si>
  <si>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</si>
  <si>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</si>
  <si>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</si>
  <si>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</si>
  <si>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</si>
  <si>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</si>
  <si>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</si>
  <si>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</si>
  <si>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</si>
  <si>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</si>
  <si>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</si>
  <si>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</si>
  <si>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</si>
  <si>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</si>
  <si>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</si>
  <si>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</si>
  <si>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</si>
  <si>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</si>
  <si>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</si>
  <si>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</si>
  <si>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</si>
  <si>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</si>
  <si>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</si>
  <si>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</si>
  <si>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</si>
  <si>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</si>
  <si>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</si>
  <si>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</si>
  <si>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</si>
  <si>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</si>
  <si>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</si>
  <si>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</si>
  <si>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</si>
  <si>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</si>
  <si>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</si>
  <si>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</si>
  <si>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</si>
  <si>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</si>
  <si>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</si>
  <si>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</si>
  <si>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</si>
  <si>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</si>
  <si>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</si>
  <si>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</si>
  <si>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</si>
  <si>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</si>
  <si>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</si>
  <si>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</si>
  <si>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</si>
  <si>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</si>
  <si>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</si>
  <si>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</si>
  <si>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</si>
  <si>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</si>
  <si>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</si>
  <si>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</si>
  <si>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</si>
  <si>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</si>
  <si>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</si>
  <si>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</si>
  <si>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</si>
  <si>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</si>
  <si>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</si>
  <si>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</si>
  <si>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</si>
  <si>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</si>
  <si>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</si>
  <si>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</si>
  <si>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</si>
  <si>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</si>
  <si>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</si>
  <si>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</si>
  <si>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</si>
  <si>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</si>
  <si>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</si>
  <si>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</si>
  <si>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</si>
  <si>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</si>
  <si>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</si>
  <si>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</si>
  <si>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</si>
  <si>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</si>
  <si>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</si>
  <si>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</si>
  <si>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</si>
  <si>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</si>
  <si>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</si>
  <si>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</si>
  <si>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</si>
  <si>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</si>
  <si>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</si>
  <si>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</si>
  <si>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</si>
  <si>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</si>
  <si>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</si>
  <si>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</si>
  <si>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</si>
  <si>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</si>
  <si>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</si>
  <si>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</si>
  <si>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</si>
  <si>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</si>
  <si>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</si>
  <si>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</si>
  <si>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</si>
  <si>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</si>
  <si>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</si>
  <si>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</si>
  <si>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</si>
  <si>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</si>
  <si>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</si>
  <si>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</si>
  <si>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</si>
  <si>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</si>
  <si>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</si>
  <si>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</si>
  <si>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</si>
  <si>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</si>
  <si>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</si>
  <si>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</si>
  <si>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</si>
  <si>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</si>
  <si>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</si>
  <si>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</si>
  <si>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</si>
  <si>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</si>
  <si>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</si>
  <si>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</si>
  <si>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</si>
  <si>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</si>
  <si>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</si>
  <si>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</si>
  <si>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</si>
  <si>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</si>
  <si>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</si>
  <si>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</si>
  <si>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</si>
  <si>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</si>
  <si>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</si>
  <si>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</si>
  <si>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</si>
  <si>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</si>
  <si>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</si>
  <si>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</si>
  <si>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</si>
  <si>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</si>
  <si>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</si>
  <si>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</si>
  <si>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</si>
  <si>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</si>
  <si>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</si>
  <si>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</si>
  <si>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</si>
  <si>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</si>
  <si>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</si>
  <si>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</si>
  <si>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</si>
  <si>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</si>
  <si>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</si>
  <si>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</si>
  <si>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</si>
  <si>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</si>
  <si>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</si>
  <si>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</si>
  <si>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</si>
  <si>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</si>
  <si>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</si>
  <si>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</si>
  <si>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</si>
  <si>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</si>
  <si>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</si>
  <si>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</si>
  <si>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</si>
  <si>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</si>
  <si>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</si>
  <si>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</si>
  <si>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</si>
  <si>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</si>
  <si>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</si>
  <si>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</si>
  <si>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</si>
  <si>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</si>
  <si>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</si>
  <si>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</si>
  <si>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</si>
  <si>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</si>
  <si>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</si>
  <si>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</si>
  <si>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</si>
  <si>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</si>
  <si>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</si>
  <si>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</si>
  <si>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</si>
  <si>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</si>
  <si>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</si>
  <si>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</si>
  <si>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</si>
  <si>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</si>
  <si>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</si>
  <si>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</si>
  <si>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</si>
  <si>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</si>
  <si>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</si>
  <si>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</si>
  <si>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</si>
  <si>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</si>
  <si>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</si>
  <si>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</si>
  <si>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</si>
  <si>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</si>
  <si>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</si>
  <si>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</si>
  <si>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</si>
  <si>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</si>
  <si>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</si>
  <si>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</si>
  <si>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</si>
  <si>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</si>
  <si>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</si>
  <si>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</si>
  <si>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</si>
  <si>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</si>
  <si>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</si>
  <si>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</si>
  <si>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</si>
  <si>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</si>
  <si>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</si>
  <si>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</si>
  <si>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</si>
  <si>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</si>
  <si>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</si>
  <si>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</si>
  <si>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</si>
  <si>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</si>
  <si>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</si>
  <si>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</si>
  <si>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</si>
  <si>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</si>
  <si>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</si>
  <si>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</si>
  <si>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</si>
  <si>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</si>
  <si>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</si>
  <si>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</si>
  <si>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</si>
  <si>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</si>
  <si>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</si>
  <si>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</si>
  <si>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</si>
  <si>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</si>
  <si>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</si>
  <si>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</si>
  <si>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</si>
  <si>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</si>
  <si>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</si>
  <si>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</si>
  <si>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</si>
  <si>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</si>
  <si>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</si>
  <si>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</si>
  <si>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</si>
  <si>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</si>
  <si>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</si>
  <si>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</si>
  <si>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</si>
  <si>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</si>
  <si>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</si>
  <si>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</si>
  <si>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</si>
  <si>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</si>
  <si>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</si>
  <si>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</si>
  <si>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</si>
  <si>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</si>
  <si>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</si>
  <si>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</si>
  <si>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</si>
  <si>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</si>
  <si>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</si>
  <si>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</si>
  <si>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</si>
  <si>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</si>
  <si>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</si>
  <si>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</si>
  <si>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</si>
  <si>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</si>
  <si>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</si>
  <si>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</si>
  <si>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</si>
  <si>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</si>
  <si>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</si>
  <si>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</si>
  <si>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</si>
  <si>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</si>
  <si>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</si>
  <si>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</si>
  <si>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</si>
  <si>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</si>
  <si>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</si>
  <si>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</si>
  <si>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</si>
  <si>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</si>
  <si>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</si>
  <si>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</si>
  <si>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</si>
  <si>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</si>
  <si>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</si>
  <si>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</si>
  <si>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</si>
  <si>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</si>
  <si>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</si>
  <si>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</si>
  <si>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</si>
  <si>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</si>
  <si>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</si>
  <si>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</si>
  <si>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</si>
  <si>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</si>
  <si>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</si>
  <si>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</si>
  <si>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</si>
  <si>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</si>
  <si>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</si>
  <si>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</si>
  <si>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</si>
  <si>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</si>
  <si>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</si>
  <si>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</si>
  <si>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</si>
  <si>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</si>
  <si>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</si>
  <si>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</si>
  <si>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</si>
  <si>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</si>
  <si>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</si>
  <si>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</si>
  <si>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</si>
  <si>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</si>
  <si>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</si>
  <si>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</si>
  <si>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</si>
  <si>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</si>
  <si>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</si>
  <si>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</si>
  <si>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</si>
  <si>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</si>
  <si>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</si>
  <si>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</si>
  <si>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</si>
  <si>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</si>
  <si>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</si>
  <si>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</si>
  <si>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</si>
  <si>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</si>
  <si>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</si>
  <si>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</si>
  <si>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</si>
  <si>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</si>
  <si>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</si>
  <si>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</si>
  <si>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</si>
  <si>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</si>
  <si>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</si>
  <si>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</si>
  <si>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</si>
  <si>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</si>
  <si>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</si>
  <si>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</si>
  <si>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</si>
  <si>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</si>
  <si>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</si>
  <si>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</si>
  <si>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</si>
  <si>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</si>
  <si>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</si>
  <si>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</si>
  <si>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</si>
  <si>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</si>
  <si>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</si>
  <si>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</si>
  <si>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</si>
  <si>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</si>
  <si>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</si>
  <si>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</si>
  <si>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</si>
  <si>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</si>
  <si>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</si>
  <si>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</si>
  <si>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</si>
  <si>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</si>
  <si>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</si>
  <si>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</si>
  <si>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</si>
  <si>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</si>
  <si>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</si>
  <si>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</si>
  <si>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</si>
  <si>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</si>
  <si>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</si>
  <si>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</si>
  <si>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</si>
  <si>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</si>
  <si>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</si>
  <si>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</si>
  <si>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</si>
  <si>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</si>
  <si>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</si>
  <si>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</si>
  <si>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</si>
  <si>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</si>
  <si>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</si>
  <si>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</si>
  <si>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</si>
  <si>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</si>
  <si>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</si>
  <si>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</si>
  <si>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</si>
  <si>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</si>
  <si>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</si>
  <si>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</si>
  <si>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</si>
  <si>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</si>
  <si>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</si>
  <si>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</si>
  <si>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</si>
  <si>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</si>
  <si>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</si>
  <si>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</si>
  <si>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</si>
  <si>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</si>
  <si>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</si>
  <si>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</si>
  <si>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</si>
  <si>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</si>
  <si>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</si>
  <si>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</si>
  <si>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</si>
  <si>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</si>
  <si>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</si>
  <si>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</si>
  <si>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</si>
  <si>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</si>
  <si>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</si>
  <si>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</si>
  <si>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</si>
  <si>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</si>
  <si>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</si>
  <si>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</si>
  <si>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</si>
  <si>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</si>
  <si>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</si>
  <si>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</si>
  <si>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</si>
  <si>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</si>
  <si>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</si>
  <si>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</si>
  <si>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</si>
  <si>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</si>
  <si>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</si>
  <si>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</si>
  <si>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</si>
  <si>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</si>
  <si>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</si>
  <si>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</si>
  <si>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</si>
  <si>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</si>
  <si>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</si>
  <si>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</si>
  <si>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</si>
  <si>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</si>
  <si>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</si>
  <si>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</si>
  <si>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</si>
  <si>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</si>
  <si>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</si>
  <si>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</si>
  <si>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</si>
  <si>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</si>
  <si>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</si>
  <si>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</si>
  <si>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</si>
  <si>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</si>
  <si>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</si>
  <si>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</si>
  <si>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</si>
  <si>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</si>
  <si>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</si>
  <si>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</si>
  <si>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</si>
  <si>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</si>
  <si>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</si>
  <si>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</si>
  <si>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</si>
  <si>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</si>
  <si>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</si>
  <si>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</si>
  <si>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</si>
  <si>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</si>
  <si>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</si>
  <si>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</si>
  <si>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</si>
  <si>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</si>
  <si>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</si>
  <si>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</si>
  <si>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</si>
  <si>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</si>
  <si>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</si>
  <si>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</si>
  <si>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</si>
  <si>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</si>
  <si>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</si>
  <si>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</si>
  <si>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</si>
  <si>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</si>
  <si>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</si>
  <si>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</si>
  <si>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</si>
  <si>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</si>
  <si>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</si>
  <si>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</si>
  <si>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</si>
  <si>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</si>
  <si>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</si>
  <si>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</si>
  <si>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</si>
  <si>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</si>
  <si>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</si>
  <si>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</si>
  <si>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</si>
  <si>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</si>
  <si>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</si>
  <si>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</si>
  <si>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</si>
  <si>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</si>
  <si>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</si>
  <si>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</si>
  <si>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</si>
  <si>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</si>
  <si>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</si>
  <si>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</si>
  <si>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</si>
  <si>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</si>
  <si>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</si>
  <si>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</si>
  <si>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</si>
  <si>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</si>
  <si>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</si>
  <si>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</si>
  <si>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</si>
  <si>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</si>
  <si>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</si>
  <si>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</si>
  <si>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</si>
  <si>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</si>
  <si>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</si>
  <si>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</si>
  <si>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</si>
  <si>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</si>
  <si>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</si>
  <si>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</si>
  <si>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</si>
  <si>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</si>
  <si>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</si>
  <si>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</si>
  <si>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</si>
  <si>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</si>
  <si>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</si>
  <si>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</si>
  <si>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</si>
  <si>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</si>
  <si>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</si>
  <si>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</si>
  <si>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</si>
  <si>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</si>
  <si>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</si>
  <si>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</si>
  <si>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</si>
  <si>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</si>
  <si>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</si>
  <si>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</si>
  <si>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</si>
  <si>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</si>
  <si>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</si>
  <si>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</si>
  <si>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</si>
  <si>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</si>
  <si>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</si>
  <si>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</si>
  <si>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</si>
  <si>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</si>
  <si>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</si>
  <si>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</si>
  <si>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</si>
  <si>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</si>
  <si>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</si>
  <si>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</si>
  <si>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</si>
  <si>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</si>
  <si>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</si>
  <si>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</si>
  <si>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</si>
  <si>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</si>
  <si>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</si>
  <si>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</si>
  <si>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</si>
  <si>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</si>
  <si>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</si>
  <si>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</si>
  <si>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</si>
  <si>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</si>
  <si>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</si>
  <si>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</si>
  <si>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</si>
  <si>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</si>
  <si>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</si>
  <si>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</si>
  <si>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</si>
  <si>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</si>
  <si>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</si>
  <si>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</si>
  <si>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</si>
  <si>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</si>
  <si>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</si>
  <si>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</si>
  <si>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</si>
  <si>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</si>
  <si>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</si>
  <si>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</si>
  <si>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</si>
  <si>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</si>
  <si>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</si>
  <si>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</si>
  <si>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</si>
  <si>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</si>
  <si>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</si>
  <si>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</si>
  <si>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</si>
  <si>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</si>
  <si>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</si>
  <si>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</si>
  <si>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</si>
  <si>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</si>
  <si>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</si>
  <si>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</si>
  <si>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</si>
  <si>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</si>
  <si>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</si>
  <si>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</si>
  <si>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</si>
  <si>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</si>
  <si>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</si>
  <si>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</si>
  <si>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</si>
  <si>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</si>
  <si>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</si>
  <si>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</si>
  <si>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</si>
  <si>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</si>
  <si>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</si>
  <si>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</si>
  <si>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</si>
  <si>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</si>
  <si>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</si>
  <si>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</si>
  <si>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</si>
  <si>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</si>
  <si>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</si>
  <si>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</si>
  <si>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</si>
  <si>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</si>
  <si>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</si>
  <si>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</si>
  <si>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</si>
  <si>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</si>
  <si>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</si>
  <si>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</si>
  <si>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</si>
  <si>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</si>
  <si>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</si>
  <si>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</si>
  <si>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</si>
  <si>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</si>
  <si>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</si>
  <si>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</si>
  <si>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</si>
  <si>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</si>
  <si>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</si>
  <si>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</si>
  <si>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</si>
  <si>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</si>
  <si>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</si>
  <si>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</si>
  <si>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</si>
  <si>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</si>
  <si>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</si>
  <si>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</si>
  <si>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</si>
  <si>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</si>
  <si>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</si>
  <si>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</si>
  <si>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</si>
  <si>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</si>
  <si>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</si>
  <si>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</si>
  <si>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</si>
  <si>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</si>
  <si>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</si>
  <si>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</si>
  <si>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</si>
  <si>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</si>
  <si>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</si>
  <si>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</si>
  <si>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</si>
  <si>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</si>
  <si>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</si>
  <si>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</si>
  <si>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</si>
  <si>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</si>
  <si>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</si>
  <si>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</si>
  <si>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</si>
  <si>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</si>
  <si>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</si>
  <si>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</si>
  <si>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</si>
  <si>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</si>
  <si>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</si>
  <si>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</si>
  <si>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</si>
  <si>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</si>
  <si>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</si>
  <si>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</si>
  <si>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</si>
  <si>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</si>
  <si>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</si>
  <si>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</si>
  <si>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</si>
  <si>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</si>
  <si>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</si>
  <si>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</si>
  <si>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</si>
  <si>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</si>
  <si>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</si>
  <si>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</si>
  <si>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</si>
  <si>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</si>
  <si>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</si>
  <si>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</si>
  <si>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</si>
  <si>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</si>
  <si>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</si>
  <si>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</si>
  <si>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</si>
  <si>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</si>
  <si>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</si>
  <si>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</si>
  <si>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</si>
  <si>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</si>
  <si>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</si>
  <si>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</si>
  <si>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</si>
  <si>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</si>
  <si>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</si>
  <si>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</si>
  <si>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</si>
  <si>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</si>
  <si>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</si>
  <si>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</si>
  <si>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</si>
  <si>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</si>
  <si>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</si>
  <si>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</si>
  <si>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</si>
  <si>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</si>
  <si>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</si>
  <si>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</si>
  <si>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</si>
  <si>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</si>
  <si>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</si>
  <si>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</si>
  <si>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</si>
  <si>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</si>
  <si>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</si>
  <si>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</si>
  <si>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</si>
  <si>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</si>
  <si>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</si>
  <si>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</si>
  <si>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</si>
  <si>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</si>
  <si>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</si>
  <si>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</si>
  <si>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</si>
  <si>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</si>
  <si>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</si>
  <si>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</si>
  <si>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</si>
  <si>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</si>
  <si>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</si>
  <si>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</si>
  <si>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</si>
  <si>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</si>
  <si>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</si>
  <si>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</si>
  <si>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</si>
  <si>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</si>
  <si>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</si>
  <si>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</si>
  <si>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</si>
  <si>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</si>
  <si>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</si>
  <si>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</si>
  <si>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</si>
  <si>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</si>
  <si>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</si>
  <si>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</si>
  <si>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</si>
  <si>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</si>
  <si>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</si>
  <si>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</si>
  <si>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</si>
  <si>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</si>
  <si>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</si>
  <si>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</si>
  <si>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</si>
  <si>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</si>
  <si>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</si>
  <si>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</si>
  <si>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</si>
  <si>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</si>
  <si>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</si>
  <si>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</si>
  <si>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</si>
  <si>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</si>
  <si>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</si>
  <si>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</si>
  <si>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</si>
  <si>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</si>
  <si>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</si>
  <si>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</si>
  <si>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</si>
  <si>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</si>
  <si>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</si>
  <si>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</si>
  <si>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</si>
  <si>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</si>
  <si>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</si>
  <si>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</si>
  <si>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</si>
  <si>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</si>
  <si>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</si>
  <si>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</si>
  <si>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</si>
  <si>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</si>
  <si>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</si>
  <si>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</si>
  <si>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</si>
  <si>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</si>
  <si>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</si>
  <si>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</si>
  <si>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</si>
  <si>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</si>
  <si>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</si>
  <si>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</si>
  <si>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</si>
  <si>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</si>
  <si>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</si>
  <si>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</si>
  <si>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</si>
  <si>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</si>
  <si>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</si>
  <si>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</si>
  <si>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</si>
  <si>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</si>
  <si>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</si>
  <si>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</si>
  <si>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</si>
  <si>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</si>
  <si>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</si>
  <si>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</si>
  <si>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</si>
  <si>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</si>
  <si>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</si>
  <si>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</si>
  <si>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</si>
  <si>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</si>
  <si>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</si>
  <si>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</si>
  <si>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</si>
  <si>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</si>
  <si>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</si>
  <si>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</si>
  <si>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</si>
  <si>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</si>
  <si>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</si>
  <si>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</si>
  <si>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</si>
  <si>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</si>
  <si>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</si>
  <si>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</si>
  <si>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</si>
  <si>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</si>
  <si>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</si>
  <si>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</si>
  <si>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</si>
  <si>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</si>
  <si>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</si>
  <si>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</si>
  <si>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</si>
  <si>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</si>
  <si>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</si>
  <si>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</si>
  <si>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</si>
  <si>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</si>
  <si>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</si>
  <si>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</si>
  <si>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</si>
  <si>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</si>
  <si>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</si>
  <si>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</si>
  <si>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</si>
  <si>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</si>
  <si>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</si>
  <si>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</si>
  <si>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</si>
  <si>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</si>
  <si>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</si>
  <si>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</si>
  <si>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</si>
  <si>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</si>
  <si>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</si>
  <si>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</si>
  <si>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</si>
  <si>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</si>
  <si>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</si>
  <si>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</si>
  <si>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</si>
  <si>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</si>
  <si>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</si>
  <si>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</si>
  <si>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</si>
  <si>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</si>
  <si>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</si>
  <si>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</si>
  <si>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</si>
  <si>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</si>
  <si>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</si>
  <si>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</si>
  <si>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</si>
  <si>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</si>
  <si>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</si>
  <si>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</si>
  <si>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</si>
  <si>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</si>
  <si>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</si>
  <si>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</si>
  <si>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</si>
  <si>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</si>
  <si>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</si>
  <si>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</si>
  <si>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</si>
  <si>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</si>
  <si>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</si>
  <si>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</si>
  <si>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</si>
  <si>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</si>
  <si>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</si>
  <si>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</si>
  <si>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</si>
  <si>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</si>
  <si>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</si>
  <si>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</si>
  <si>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</si>
  <si>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</si>
  <si>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</si>
  <si>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</si>
  <si>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</si>
  <si>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</si>
  <si>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</si>
  <si>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</si>
  <si>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</si>
  <si>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</si>
  <si>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</si>
  <si>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</si>
  <si>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</si>
  <si>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</si>
  <si>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</si>
  <si>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</si>
  <si>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</si>
  <si>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</si>
  <si>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</si>
  <si>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</si>
  <si>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</si>
  <si>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</si>
  <si>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</si>
  <si>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</si>
  <si>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</si>
  <si>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</si>
  <si>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</si>
  <si>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</si>
  <si>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</si>
  <si>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</si>
  <si>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</si>
  <si>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</si>
  <si>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</si>
  <si>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</si>
  <si>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</si>
  <si>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</si>
  <si>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</si>
  <si>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</si>
  <si>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</si>
  <si>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</si>
  <si>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</si>
  <si>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</si>
  <si>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</si>
  <si>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</si>
  <si>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</si>
  <si>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</si>
  <si>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</si>
  <si>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</si>
  <si>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</si>
  <si>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</si>
  <si>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</si>
  <si>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</si>
  <si>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</si>
  <si>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</si>
  <si>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</si>
  <si>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</si>
  <si>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</si>
  <si>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</si>
  <si>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</si>
  <si>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</si>
  <si>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</si>
  <si>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</si>
  <si>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</si>
  <si>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</si>
  <si>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</si>
  <si>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</si>
  <si>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</si>
  <si>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</si>
  <si>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</si>
  <si>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</si>
  <si>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</si>
  <si>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</si>
  <si>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</si>
  <si>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</si>
  <si>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</si>
  <si>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</si>
  <si>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</si>
  <si>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</si>
  <si>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</si>
  <si>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</si>
  <si>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</si>
  <si>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</si>
  <si>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</si>
  <si>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</si>
  <si>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</si>
  <si>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</si>
  <si>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</si>
  <si>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</si>
  <si>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</si>
  <si>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</si>
  <si>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</si>
  <si>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</si>
  <si>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</si>
  <si>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</si>
  <si>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</si>
  <si>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</si>
  <si>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</si>
  <si>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</si>
  <si>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</si>
  <si>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</si>
  <si>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</si>
  <si>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</si>
  <si>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</si>
  <si>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</si>
  <si>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</si>
  <si>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</si>
  <si>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</si>
  <si>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</si>
  <si>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</si>
  <si>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</si>
  <si>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</si>
  <si>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</si>
  <si>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</si>
  <si>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</si>
  <si>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</si>
  <si>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</si>
  <si>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</si>
  <si>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</si>
  <si>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</si>
  <si>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</si>
  <si>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</si>
  <si>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</si>
  <si>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</si>
  <si>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</si>
  <si>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</si>
  <si>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</si>
  <si>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</si>
  <si>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</si>
  <si>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</si>
  <si>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</si>
  <si>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</si>
  <si>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</si>
  <si>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</si>
  <si>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</si>
  <si>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</si>
  <si>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</si>
  <si>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</si>
  <si>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</si>
  <si>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</si>
  <si>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</si>
  <si>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</si>
  <si>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</si>
  <si>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</si>
  <si>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</si>
  <si>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</si>
  <si>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</si>
  <si>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</si>
  <si>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</si>
  <si>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</si>
  <si>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</si>
  <si>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</si>
  <si>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</si>
  <si>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</si>
  <si>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</si>
  <si>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</si>
  <si>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</si>
  <si>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</si>
  <si>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</si>
  <si>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</si>
  <si>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</si>
  <si>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</si>
  <si>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</si>
  <si>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</si>
  <si>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</si>
  <si>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</si>
  <si>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</si>
  <si>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</si>
  <si>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</si>
  <si>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</si>
  <si>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</si>
  <si>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</si>
  <si>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</si>
  <si>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</si>
  <si>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</si>
  <si>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</si>
  <si>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</si>
  <si>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</si>
  <si>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</si>
  <si>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</si>
  <si>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</si>
  <si>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</si>
  <si>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</si>
  <si>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</si>
  <si>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</si>
  <si>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</si>
  <si>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</si>
  <si>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</si>
  <si>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</si>
  <si>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</si>
  <si>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</si>
  <si>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</si>
  <si>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</si>
  <si>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</si>
  <si>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</si>
  <si>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</si>
  <si>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</si>
  <si>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</si>
  <si>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</si>
  <si>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</si>
  <si>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</si>
  <si>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</si>
  <si>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</si>
  <si>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</si>
  <si>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</si>
  <si>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</si>
  <si>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</si>
  <si>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</si>
  <si>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</si>
  <si>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</si>
  <si>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</si>
  <si>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</si>
  <si>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</si>
  <si>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</si>
  <si>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</si>
  <si>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</si>
  <si>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</si>
  <si>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</si>
  <si>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</si>
  <si>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</si>
  <si>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</si>
  <si>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</si>
  <si>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</si>
  <si>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</si>
  <si>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</si>
  <si>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</si>
  <si>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</si>
  <si>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</si>
  <si>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</si>
  <si>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</si>
  <si>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</si>
  <si>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</si>
  <si>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</si>
  <si>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</si>
  <si>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</si>
  <si>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</si>
  <si>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</si>
  <si>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</si>
  <si>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</si>
  <si>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</si>
  <si>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</si>
  <si>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</si>
  <si>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</si>
  <si>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</si>
  <si>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</si>
  <si>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</si>
  <si>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</si>
  <si>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</si>
  <si>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</si>
  <si>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</si>
  <si>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</si>
  <si>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</si>
  <si>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</si>
  <si>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</si>
  <si>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</si>
  <si>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</si>
  <si>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</si>
  <si>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</si>
  <si>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</si>
  <si>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</si>
  <si>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</si>
  <si>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</si>
  <si>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</si>
  <si>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</si>
  <si>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</si>
  <si>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</si>
  <si>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</si>
  <si>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</si>
  <si>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</si>
  <si>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</si>
  <si>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</si>
  <si>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</si>
  <si>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</si>
  <si>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</si>
  <si>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</si>
  <si>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</si>
  <si>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</si>
  <si>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</si>
  <si>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</si>
  <si>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</si>
  <si>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</si>
  <si>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</si>
  <si>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</si>
  <si>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</si>
  <si>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</si>
  <si>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</si>
  <si>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</si>
  <si>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</si>
  <si>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</si>
  <si>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</si>
  <si>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</si>
  <si>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</si>
  <si>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</si>
  <si>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</si>
  <si>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</si>
  <si>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</si>
  <si>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</si>
  <si>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</si>
  <si>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</si>
  <si>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</si>
  <si>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</si>
  <si>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</si>
  <si>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</si>
  <si>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</si>
  <si>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</si>
  <si>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</si>
  <si>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</si>
  <si>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</si>
  <si>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</si>
  <si>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</si>
  <si>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</si>
  <si>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</si>
  <si>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</si>
  <si>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</si>
  <si>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</si>
  <si>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</si>
  <si>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</si>
  <si>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</si>
  <si>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</si>
  <si>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</si>
  <si>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</si>
  <si>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</si>
  <si>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</si>
  <si>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</si>
  <si>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</si>
  <si>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</si>
  <si>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</si>
  <si>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</si>
  <si>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</si>
  <si>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</si>
  <si>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</si>
  <si>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</si>
  <si>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</si>
  <si>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</si>
  <si>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</si>
  <si>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</si>
  <si>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</si>
  <si>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</si>
  <si>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</si>
  <si>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</si>
  <si>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</si>
  <si>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</si>
  <si>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</si>
  <si>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</si>
  <si>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</si>
  <si>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</si>
  <si>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</si>
  <si>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</si>
  <si>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</si>
  <si>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</si>
  <si>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</si>
  <si>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</si>
  <si>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</si>
  <si>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</si>
  <si>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</si>
  <si>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</si>
  <si>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</si>
  <si>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</si>
  <si>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</si>
  <si>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</si>
  <si>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</si>
  <si>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</si>
  <si>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</si>
  <si>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</si>
  <si>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</si>
  <si>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</si>
  <si>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</si>
  <si>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</si>
  <si>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</si>
  <si>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</si>
  <si>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</si>
  <si>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</si>
  <si>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</si>
  <si>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</si>
  <si>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</si>
  <si>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</si>
  <si>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</si>
  <si>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</si>
  <si>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</si>
  <si>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</si>
  <si>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</si>
  <si>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</si>
  <si>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</si>
  <si>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</si>
  <si>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</si>
  <si>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</si>
  <si>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</si>
  <si>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</si>
  <si>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</si>
  <si>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</si>
  <si>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</si>
  <si>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</si>
  <si>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</si>
  <si>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</si>
  <si>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</si>
  <si>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</si>
  <si>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</si>
  <si>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</si>
  <si>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</si>
  <si>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</si>
  <si>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</si>
  <si>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</si>
  <si>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</si>
  <si>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</si>
  <si>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</si>
  <si>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</si>
  <si>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</si>
  <si>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</si>
  <si>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</si>
  <si>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</si>
  <si>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</si>
  <si>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</si>
  <si>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</si>
  <si>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</si>
  <si>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</si>
  <si>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</si>
  <si>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</si>
  <si>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</si>
  <si>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</si>
  <si>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</si>
  <si>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</si>
  <si>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</si>
  <si>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</si>
  <si>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</si>
  <si>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</si>
  <si>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</si>
  <si>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</si>
  <si>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</si>
  <si>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</si>
  <si>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</si>
  <si>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</si>
  <si>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</si>
  <si>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</si>
  <si>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</si>
  <si>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</si>
  <si>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</si>
  <si>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</si>
  <si>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</si>
  <si>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</si>
  <si>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</si>
  <si>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</si>
  <si>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</si>
  <si>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</si>
  <si>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</si>
  <si>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</si>
  <si>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</si>
  <si>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</si>
  <si>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</si>
  <si>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</si>
  <si>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</si>
  <si>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</si>
  <si>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</si>
  <si>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</si>
  <si>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</si>
  <si>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</si>
  <si>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</si>
  <si>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</si>
  <si>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</si>
  <si>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</si>
  <si>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</si>
  <si>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</si>
  <si>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</si>
  <si>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</si>
  <si>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</si>
  <si>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</si>
  <si>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</si>
  <si>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</si>
  <si>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</si>
  <si>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</si>
  <si>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</si>
  <si>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</si>
  <si>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</si>
  <si>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</si>
  <si>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</si>
  <si>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</si>
  <si>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</si>
  <si>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</si>
  <si>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</si>
  <si>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</si>
  <si>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</si>
  <si>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</si>
  <si>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</si>
  <si>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</si>
  <si>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</si>
  <si>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</si>
  <si>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</si>
  <si>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</si>
  <si>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</si>
  <si>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</si>
  <si>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</si>
  <si>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</si>
  <si>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</si>
  <si>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</si>
  <si>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</si>
  <si>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</si>
  <si>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</si>
  <si>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</si>
  <si>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</si>
  <si>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</si>
  <si>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</si>
  <si>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</si>
  <si>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</si>
  <si>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</si>
  <si>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</si>
  <si>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</si>
  <si>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</si>
  <si>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</si>
  <si>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</si>
  <si>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</si>
  <si>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</si>
  <si>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</si>
  <si>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</si>
  <si>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</si>
  <si>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</si>
  <si>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</si>
  <si>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</si>
  <si>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</si>
  <si>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</si>
  <si>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</si>
  <si>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</si>
  <si>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</si>
  <si>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</si>
  <si>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</si>
  <si>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</si>
  <si>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</si>
  <si>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</si>
  <si>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</si>
  <si>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</si>
  <si>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</si>
  <si>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</si>
  <si>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</si>
  <si>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</si>
  <si>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</si>
  <si>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</si>
  <si>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</si>
  <si>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</si>
  <si>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</si>
  <si>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</si>
  <si>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</si>
  <si>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</si>
  <si>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</si>
  <si>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</si>
  <si>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</si>
  <si>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</si>
  <si>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</si>
  <si>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</si>
  <si>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</si>
  <si>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</si>
  <si>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</si>
  <si>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</si>
  <si>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</si>
  <si>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</si>
  <si>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</si>
  <si>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</si>
  <si>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</si>
  <si>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</si>
  <si>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</si>
  <si>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</si>
  <si>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</si>
  <si>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</si>
  <si>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</si>
  <si>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</si>
  <si>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</si>
  <si>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</si>
  <si>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</si>
  <si>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</si>
  <si>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</si>
  <si>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</si>
  <si>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</si>
  <si>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</si>
  <si>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</si>
  <si>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</si>
  <si>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</si>
  <si>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</si>
  <si>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</si>
  <si>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</si>
  <si>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</si>
  <si>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</si>
  <si>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</si>
  <si>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</si>
  <si>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</si>
  <si>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</si>
  <si>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</si>
  <si>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</si>
  <si>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</si>
  <si>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</si>
  <si>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</si>
  <si>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</si>
  <si>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</si>
  <si>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</si>
  <si>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</si>
  <si>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</si>
  <si>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</si>
  <si>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</si>
  <si>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</si>
  <si>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</si>
  <si>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</si>
  <si>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</si>
  <si>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</si>
  <si>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</si>
  <si>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</si>
  <si>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</si>
  <si>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</si>
  <si>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</si>
  <si>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</si>
  <si>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</si>
  <si>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</si>
  <si>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</si>
  <si>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</si>
  <si>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</si>
  <si>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</si>
  <si>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</si>
  <si>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</si>
  <si>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</si>
  <si>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</si>
  <si>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</si>
  <si>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</si>
  <si>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</si>
  <si>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</si>
  <si>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</si>
  <si>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</si>
  <si>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</si>
  <si>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</si>
  <si>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</si>
  <si>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</si>
  <si>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</si>
  <si>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</si>
  <si>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</si>
  <si>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</si>
  <si>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</si>
  <si>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</si>
  <si>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</si>
  <si>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</si>
  <si>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</si>
  <si>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</si>
  <si>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</si>
  <si>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</si>
  <si>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</si>
  <si>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</si>
  <si>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</si>
  <si>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</si>
  <si>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</si>
  <si>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</si>
  <si>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</si>
  <si>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</si>
  <si>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</si>
  <si>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</si>
  <si>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</si>
  <si>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</si>
  <si>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</si>
  <si>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</si>
  <si>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</si>
  <si>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</si>
  <si>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</si>
  <si>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</si>
  <si>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</si>
  <si>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</si>
  <si>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</si>
  <si>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</si>
  <si>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</si>
  <si>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</si>
  <si>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</si>
  <si>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</si>
  <si>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</si>
  <si>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</si>
  <si>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</si>
  <si>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</si>
  <si>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</si>
  <si>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</si>
  <si>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</si>
  <si>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</si>
  <si>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</si>
  <si>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</si>
  <si>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</si>
  <si>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</si>
  <si>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</si>
  <si>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</si>
  <si>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</si>
  <si>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</si>
  <si>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</si>
  <si>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</si>
  <si>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</si>
  <si>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</si>
  <si>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</si>
  <si>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</si>
  <si>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</si>
  <si>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</si>
  <si>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</si>
  <si>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</si>
  <si>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</si>
  <si>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</si>
  <si>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</si>
  <si>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</si>
  <si>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</si>
  <si>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</si>
  <si>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</si>
  <si>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</si>
  <si>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</si>
  <si>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</si>
  <si>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</si>
  <si>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</si>
  <si>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</si>
  <si>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</si>
  <si>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</si>
  <si>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</si>
  <si>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</si>
  <si>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</si>
  <si>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</si>
  <si>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</si>
  <si>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</si>
  <si>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</si>
  <si>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</si>
  <si>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</si>
  <si>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</si>
  <si>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</si>
  <si>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</si>
  <si>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</si>
  <si>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</si>
  <si>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</si>
  <si>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</si>
  <si>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</si>
  <si>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</si>
  <si>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</si>
  <si>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</si>
  <si>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</si>
  <si>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</si>
  <si>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</si>
  <si>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</si>
  <si>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</si>
  <si>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</si>
  <si>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</si>
  <si>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</si>
  <si>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</si>
  <si>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</si>
  <si>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</si>
  <si>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</si>
  <si>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</si>
  <si>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</si>
  <si>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</si>
  <si>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</si>
  <si>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</si>
  <si>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</si>
  <si>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</si>
  <si>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</si>
  <si>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</si>
  <si>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</si>
  <si>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</si>
  <si>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</si>
  <si>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</si>
  <si>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</si>
  <si>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</si>
  <si>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</si>
  <si>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</si>
  <si>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</si>
  <si>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</si>
  <si>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</si>
  <si>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</si>
  <si>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</si>
  <si>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</si>
  <si>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</si>
  <si>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</si>
  <si>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</si>
  <si>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</si>
  <si>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</si>
  <si>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</si>
  <si>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</si>
  <si>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</si>
  <si>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</si>
  <si>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</si>
  <si>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</si>
  <si>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</si>
  <si>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</si>
  <si>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</si>
  <si>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</si>
  <si>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</si>
  <si>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</si>
  <si>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</si>
  <si>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</si>
  <si>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</si>
  <si>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</si>
  <si>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</si>
  <si>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</si>
  <si>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</si>
  <si>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</si>
  <si>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</si>
  <si>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</si>
  <si>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</si>
  <si>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</si>
  <si>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</si>
  <si>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</si>
  <si>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</si>
  <si>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</si>
  <si>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</si>
  <si>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</si>
  <si>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</si>
  <si>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</si>
  <si>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</si>
  <si>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</si>
  <si>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</si>
  <si>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</si>
  <si>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</si>
  <si>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</si>
  <si>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</si>
  <si>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</si>
  <si>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</si>
  <si>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</si>
  <si>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</si>
  <si>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</si>
  <si>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</si>
  <si>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</si>
  <si>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</si>
  <si>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</si>
  <si>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</si>
  <si>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</si>
  <si>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</si>
  <si>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</si>
  <si>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</si>
  <si>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</si>
  <si>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</si>
  <si>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</si>
  <si>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</si>
  <si>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</si>
  <si>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</si>
  <si>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</si>
  <si>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</si>
  <si>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</si>
  <si>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</si>
  <si>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</si>
  <si>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</si>
  <si>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</si>
  <si>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</si>
  <si>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</si>
  <si>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</si>
  <si>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</si>
  <si>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</si>
  <si>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</si>
  <si>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</si>
  <si>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</si>
  <si>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</si>
  <si>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</si>
  <si>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</si>
  <si>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</si>
  <si>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</si>
  <si>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</si>
  <si>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</si>
  <si>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</si>
  <si>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</si>
  <si>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</si>
  <si>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</si>
  <si>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</si>
  <si>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</si>
  <si>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</si>
  <si>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</si>
  <si>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</si>
  <si>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</si>
  <si>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</si>
  <si>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</si>
  <si>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</si>
  <si>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</si>
  <si>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</si>
  <si>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</si>
  <si>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</si>
  <si>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</si>
  <si>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</si>
  <si>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</si>
  <si>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</si>
  <si>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</si>
  <si>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</si>
  <si>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</si>
  <si>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</si>
  <si>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</si>
  <si>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</si>
  <si>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</si>
  <si>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</si>
  <si>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</si>
  <si>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</si>
  <si>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</si>
  <si>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</si>
  <si>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</si>
  <si>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</si>
  <si>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</si>
  <si>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</si>
  <si>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</si>
  <si>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</si>
  <si>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</si>
  <si>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</si>
  <si>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</si>
  <si>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</si>
  <si>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</si>
  <si>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</si>
  <si>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</si>
  <si>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</si>
  <si>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</si>
  <si>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</si>
  <si>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</si>
  <si>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</si>
  <si>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</si>
  <si>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</si>
  <si>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</si>
  <si>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</si>
  <si>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</si>
  <si>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</si>
  <si>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</si>
  <si>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</si>
  <si>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</si>
  <si>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</si>
  <si>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</si>
  <si>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</si>
  <si>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</si>
  <si>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</si>
  <si>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</si>
  <si>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</si>
  <si>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</si>
  <si>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</si>
  <si>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</si>
  <si>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</si>
  <si>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</si>
  <si>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</si>
  <si>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</si>
  <si>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</si>
  <si>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</si>
  <si>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</si>
  <si>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</si>
  <si>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</si>
  <si>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</si>
  <si>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</si>
  <si>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</si>
  <si>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</si>
  <si>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</si>
  <si>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</si>
  <si>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</si>
  <si>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</si>
  <si>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</si>
  <si>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</si>
  <si>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</si>
  <si>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</si>
  <si>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</si>
  <si>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</si>
  <si>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</si>
  <si>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</si>
  <si>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</si>
  <si>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</si>
  <si>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</si>
  <si>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</si>
  <si>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</si>
  <si>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</si>
  <si>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</si>
  <si>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</si>
  <si>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</si>
  <si>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</si>
  <si>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</si>
  <si>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</si>
  <si>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</si>
  <si>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</si>
  <si>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</si>
  <si>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</si>
  <si>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</si>
  <si>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</si>
  <si>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</si>
  <si>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</si>
  <si>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</si>
  <si>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</si>
  <si>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</si>
  <si>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</si>
  <si>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</si>
  <si>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</si>
  <si>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</si>
  <si>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</si>
  <si>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</si>
  <si>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</si>
  <si>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</si>
  <si>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</si>
  <si>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</si>
  <si>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</si>
  <si>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</si>
  <si>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</si>
  <si>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</si>
  <si>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</si>
  <si>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</si>
  <si>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</si>
  <si>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</si>
  <si>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</si>
  <si>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</si>
  <si>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</si>
  <si>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</si>
  <si>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</si>
  <si>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</si>
  <si>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</si>
  <si>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</si>
  <si>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</si>
  <si>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</si>
  <si>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</si>
  <si>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</si>
  <si>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</si>
  <si>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</si>
  <si>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</si>
  <si>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</si>
  <si>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</si>
  <si>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</si>
  <si>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</si>
  <si>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</si>
  <si>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</si>
  <si>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</si>
  <si>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</si>
  <si>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</si>
  <si>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</si>
  <si>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</si>
  <si>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</si>
  <si>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</si>
  <si>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</si>
  <si>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</si>
  <si>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</si>
  <si>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</si>
  <si>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</si>
  <si>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</si>
  <si>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</si>
  <si>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</si>
  <si>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</si>
  <si>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</si>
  <si>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</si>
  <si>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</si>
  <si>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</si>
  <si>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</si>
  <si>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</si>
  <si>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</si>
  <si>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</si>
  <si>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</si>
  <si>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</si>
  <si>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</si>
  <si>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</si>
  <si>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</si>
  <si>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</si>
  <si>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</si>
  <si>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</si>
  <si>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</si>
  <si>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</si>
  <si>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</si>
  <si>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</si>
  <si>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</si>
  <si>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</si>
  <si>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</si>
  <si>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</si>
  <si>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</si>
  <si>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</si>
  <si>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</si>
  <si>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</si>
  <si>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</si>
  <si>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</si>
  <si>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</si>
  <si>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</si>
  <si>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</si>
  <si>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</si>
  <si>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</si>
  <si>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</si>
  <si>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</si>
  <si>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</si>
  <si>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</si>
  <si>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</si>
  <si>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</si>
  <si>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</si>
  <si>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</si>
  <si>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</si>
  <si>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</si>
  <si>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</si>
  <si>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</si>
  <si>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</si>
  <si>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</si>
  <si>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</si>
  <si>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</si>
  <si>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</si>
  <si>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</si>
  <si>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</si>
  <si>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</si>
  <si>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</si>
  <si>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</si>
  <si>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</si>
  <si>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</si>
  <si>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</si>
  <si>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</si>
  <si>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</si>
  <si>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</si>
  <si>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</si>
  <si>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</si>
  <si>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</si>
  <si>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</si>
  <si>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</si>
  <si>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</si>
  <si>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</si>
  <si>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</si>
  <si>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</si>
  <si>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</si>
  <si>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</si>
  <si>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</si>
  <si>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</si>
  <si>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</si>
  <si>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</si>
  <si>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</si>
  <si>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</si>
  <si>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</si>
  <si>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</si>
  <si>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</si>
  <si>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</si>
  <si>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</si>
  <si>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</si>
  <si>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</si>
  <si>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</si>
  <si>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</si>
  <si>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</si>
  <si>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</si>
  <si>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</si>
  <si>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</si>
  <si>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</si>
  <si>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</si>
  <si>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</si>
  <si>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</si>
  <si>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</si>
  <si>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</si>
  <si>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</si>
  <si>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</si>
  <si>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</si>
  <si>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</si>
  <si>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</si>
  <si>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</si>
  <si>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</si>
  <si>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</si>
  <si>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</si>
  <si>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</si>
  <si>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</si>
  <si>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</si>
  <si>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</si>
  <si>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</si>
  <si>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</si>
  <si>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</si>
  <si>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</si>
  <si>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</si>
  <si>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</si>
  <si>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</si>
  <si>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</si>
  <si>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</si>
  <si>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</si>
  <si>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</si>
  <si>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</si>
  <si>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</si>
  <si>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</si>
  <si>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</si>
  <si>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</si>
  <si>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</si>
  <si>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</si>
  <si>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</si>
  <si>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</si>
  <si>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</si>
  <si>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</si>
  <si>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</si>
  <si>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</si>
  <si>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</si>
  <si>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</si>
  <si>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</si>
  <si>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</si>
  <si>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</si>
  <si>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</si>
  <si>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</si>
  <si>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</si>
  <si>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</si>
  <si>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</si>
  <si>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</si>
  <si>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</si>
  <si>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</si>
  <si>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</si>
  <si>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</si>
  <si>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</si>
  <si>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</si>
  <si>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</si>
  <si>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</si>
  <si>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</si>
  <si>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</si>
  <si>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</si>
  <si>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</si>
  <si>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</si>
  <si>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</si>
  <si>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</si>
  <si>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</si>
  <si>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</si>
  <si>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</si>
  <si>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</si>
  <si>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</si>
  <si>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</si>
  <si>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</si>
  <si>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</si>
  <si>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</si>
  <si>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</si>
  <si>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</si>
  <si>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</si>
  <si>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</si>
  <si>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</si>
  <si>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</si>
  <si>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</si>
  <si>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</si>
  <si>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</si>
  <si>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</si>
  <si>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</si>
  <si>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</si>
  <si>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</si>
  <si>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</si>
  <si>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</si>
  <si>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</si>
  <si>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</si>
  <si>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</si>
  <si>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</si>
  <si>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</si>
  <si>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</si>
  <si>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</si>
  <si>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</si>
  <si>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</si>
  <si>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</si>
  <si>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</si>
  <si>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</si>
  <si>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</si>
  <si>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</si>
  <si>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</si>
  <si>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</si>
  <si>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</si>
  <si>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</si>
  <si>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</si>
  <si>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</si>
  <si>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</si>
  <si>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</si>
  <si>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</si>
  <si>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</si>
  <si>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</si>
  <si>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</si>
  <si>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</si>
  <si>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</si>
  <si>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</si>
  <si>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</si>
  <si>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</si>
  <si>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</si>
  <si>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</si>
  <si>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</si>
  <si>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</si>
  <si>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</si>
  <si>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</si>
  <si>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</si>
  <si>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</si>
  <si>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</si>
  <si>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</si>
  <si>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</si>
  <si>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</si>
  <si>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</si>
  <si>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</si>
  <si>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</si>
  <si>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</si>
  <si>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</si>
  <si>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</si>
  <si>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</si>
  <si>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</si>
  <si>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</si>
  <si>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</si>
  <si>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</si>
  <si>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</si>
  <si>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</si>
  <si>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</si>
  <si>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</si>
  <si>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</si>
  <si>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</si>
  <si>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</si>
  <si>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</si>
  <si>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</si>
  <si>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</si>
  <si>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</si>
  <si>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</si>
  <si>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</si>
  <si>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</si>
  <si>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</si>
  <si>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</si>
  <si>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</si>
  <si>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</si>
  <si>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</si>
  <si>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</si>
  <si>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</si>
  <si>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</si>
  <si>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</si>
  <si>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</si>
  <si>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</si>
  <si>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</si>
  <si>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</si>
  <si>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</si>
  <si>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</si>
  <si>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</si>
  <si>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</si>
  <si>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</si>
  <si>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</si>
  <si>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</si>
  <si>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</si>
  <si>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</si>
  <si>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</si>
  <si>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</si>
  <si>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</si>
  <si>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</si>
  <si>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</si>
  <si>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</si>
  <si>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</si>
  <si>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</si>
  <si>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</si>
  <si>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</si>
  <si>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</si>
  <si>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</si>
  <si>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</si>
  <si>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</si>
  <si>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</si>
  <si>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</si>
  <si>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</si>
  <si>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</si>
  <si>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</si>
  <si>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</si>
  <si>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</si>
  <si>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</si>
  <si>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</si>
  <si>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</si>
  <si>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</si>
  <si>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</si>
  <si>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</si>
  <si>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</si>
  <si>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</si>
  <si>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</si>
  <si>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</si>
  <si>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</si>
  <si>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</si>
  <si>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</si>
  <si>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</si>
  <si>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</si>
  <si>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</si>
  <si>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</si>
  <si>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</si>
  <si>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</si>
  <si>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</si>
  <si>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</si>
  <si>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</si>
  <si>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</si>
  <si>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</si>
  <si>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</si>
  <si>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</si>
  <si>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</si>
  <si>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</si>
  <si>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</si>
  <si>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</si>
  <si>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</si>
  <si>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</si>
  <si>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</si>
  <si>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</si>
  <si>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</si>
  <si>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</si>
  <si>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</si>
  <si>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</si>
  <si>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</si>
  <si>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</si>
  <si>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</si>
  <si>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</si>
  <si>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</si>
  <si>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</si>
  <si>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</si>
  <si>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</si>
  <si>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</si>
  <si>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</si>
  <si>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</si>
  <si>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</si>
  <si>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</si>
  <si>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</si>
  <si>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</si>
  <si>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</si>
  <si>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</si>
  <si>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</si>
  <si>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</si>
  <si>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</si>
  <si>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</si>
  <si>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</si>
  <si>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</si>
  <si>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</si>
  <si>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</si>
  <si>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</si>
  <si>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</si>
  <si>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</si>
  <si>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</si>
  <si>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</si>
  <si>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</si>
  <si>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</si>
  <si>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</si>
  <si>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</si>
  <si>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</si>
  <si>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</si>
  <si>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</si>
  <si>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</si>
  <si>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</si>
  <si>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</si>
  <si>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</si>
  <si>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</si>
  <si>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</si>
  <si>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</si>
  <si>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</si>
  <si>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</si>
  <si>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</si>
  <si>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</si>
  <si>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</si>
  <si>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</si>
  <si>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</si>
  <si>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</si>
  <si>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</si>
  <si>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</si>
  <si>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</si>
  <si>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</si>
  <si>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</si>
  <si>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</si>
  <si>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</si>
  <si>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</si>
  <si>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</si>
  <si>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</si>
  <si>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</si>
  <si>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</si>
  <si>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</si>
  <si>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</si>
  <si>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</si>
  <si>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</si>
  <si>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</si>
  <si>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</si>
  <si>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</si>
  <si>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</si>
  <si>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</si>
  <si>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</si>
  <si>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</si>
  <si>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</si>
  <si>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</si>
  <si>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</si>
  <si>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</si>
  <si>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</si>
  <si>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</si>
  <si>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</si>
  <si>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</si>
  <si>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</si>
  <si>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</si>
  <si>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</si>
  <si>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</si>
  <si>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</si>
  <si>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</si>
  <si>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</si>
  <si>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</si>
  <si>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</si>
  <si>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</si>
  <si>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</si>
  <si>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</si>
  <si>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</si>
  <si>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</si>
  <si>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</si>
  <si>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</si>
  <si>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</si>
  <si>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</si>
  <si>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</si>
  <si>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</si>
  <si>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</si>
  <si>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</si>
  <si>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</si>
  <si>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</si>
  <si>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</si>
  <si>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</si>
  <si>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</si>
  <si>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</si>
  <si>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</si>
  <si>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</si>
  <si>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</si>
  <si>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</si>
  <si>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</si>
  <si>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</si>
  <si>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</si>
  <si>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</si>
  <si>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</si>
  <si>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</si>
  <si>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</si>
  <si>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</si>
  <si>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</si>
  <si>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</si>
  <si>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</si>
  <si>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</si>
  <si>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</si>
  <si>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</si>
  <si>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</si>
  <si>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</si>
  <si>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</si>
  <si>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</si>
  <si>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</si>
  <si>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</si>
  <si>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</si>
  <si>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</si>
  <si>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</si>
  <si>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</si>
  <si>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</si>
  <si>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</si>
  <si>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</si>
  <si>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</si>
  <si>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</si>
  <si>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</si>
  <si>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</si>
  <si>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</si>
  <si>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</si>
  <si>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</si>
  <si>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</si>
  <si>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</si>
  <si>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</si>
  <si>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</si>
  <si>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</si>
  <si>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</si>
  <si>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</si>
  <si>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</si>
  <si>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</si>
  <si>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</si>
  <si>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</si>
  <si>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</si>
  <si>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</si>
  <si>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</si>
  <si>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</si>
  <si>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</si>
  <si>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</si>
  <si>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</si>
  <si>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</si>
  <si>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</si>
  <si>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</si>
  <si>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</si>
  <si>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</si>
  <si>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</si>
  <si>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</si>
  <si>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</si>
  <si>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</si>
  <si>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</si>
  <si>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</si>
  <si>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</si>
  <si>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</si>
  <si>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</si>
  <si>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</si>
  <si>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</si>
  <si>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</si>
  <si>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</si>
  <si>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</si>
  <si>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</si>
  <si>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</si>
  <si>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</si>
  <si>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</si>
  <si>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</si>
  <si>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</si>
  <si>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</si>
  <si>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</si>
  <si>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</si>
  <si>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</si>
  <si>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</si>
  <si>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</si>
  <si>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</si>
  <si>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</si>
  <si>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</si>
  <si>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</si>
  <si>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</si>
  <si>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</si>
  <si>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</si>
  <si>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</si>
  <si>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</si>
  <si>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</si>
  <si>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</si>
  <si>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</si>
  <si>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</si>
  <si>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</si>
  <si>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</si>
  <si>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</si>
  <si>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</si>
  <si>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</si>
  <si>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</si>
  <si>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</si>
  <si>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</si>
  <si>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</si>
  <si>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</si>
  <si>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</si>
  <si>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</si>
  <si>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</si>
  <si>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</si>
  <si>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</si>
  <si>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</si>
  <si>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</si>
  <si>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</si>
  <si>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</si>
  <si>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</si>
  <si>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</si>
  <si>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</si>
  <si>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</si>
  <si>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</si>
  <si>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</si>
  <si>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</si>
  <si>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</si>
  <si>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</si>
  <si>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</si>
  <si>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</si>
  <si>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</si>
  <si>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</si>
  <si>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</si>
  <si>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</si>
  <si>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</si>
  <si>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</si>
  <si>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</si>
  <si>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</si>
  <si>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</si>
  <si>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</si>
  <si>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</si>
  <si>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</si>
  <si>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</si>
  <si>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</si>
  <si>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</si>
  <si>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</si>
  <si>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</si>
  <si>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</si>
  <si>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</si>
  <si>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</si>
  <si>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</si>
  <si>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</si>
  <si>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</si>
  <si>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</si>
  <si>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</si>
  <si>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</si>
  <si>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</si>
  <si>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</si>
  <si>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</si>
  <si>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</si>
  <si>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</si>
  <si>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</si>
  <si>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</si>
  <si>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</si>
  <si>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</si>
  <si>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</si>
  <si>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</si>
  <si>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</si>
  <si>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</si>
  <si>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</si>
  <si>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</si>
  <si>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</si>
  <si>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</si>
  <si>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</si>
  <si>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</si>
  <si>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</si>
  <si>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</si>
  <si>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</si>
  <si>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</si>
  <si>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</si>
  <si>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</si>
  <si>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</si>
  <si>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</si>
  <si>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</si>
  <si>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</si>
  <si>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</si>
  <si>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</si>
  <si>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</si>
  <si>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</si>
  <si>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</si>
  <si>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</si>
  <si>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</si>
  <si>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</si>
  <si>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</si>
  <si>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</si>
  <si>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</si>
  <si>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</si>
  <si>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</si>
  <si>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</si>
  <si>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</si>
  <si>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</si>
  <si>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</si>
  <si>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</si>
  <si>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</si>
  <si>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</si>
  <si>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</si>
  <si>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</si>
  <si>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</si>
  <si>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</si>
  <si>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</si>
  <si>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</si>
  <si>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</si>
  <si>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</si>
  <si>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</si>
  <si>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</si>
  <si>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</si>
  <si>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</si>
  <si>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</si>
  <si>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</si>
  <si>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</si>
  <si>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</si>
  <si>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</si>
  <si>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</si>
  <si>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</si>
  <si>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</si>
  <si>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</si>
  <si>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</si>
  <si>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</si>
  <si>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</si>
  <si>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</si>
  <si>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</si>
  <si>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</si>
  <si>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</si>
  <si>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</si>
  <si>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</si>
  <si>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</si>
  <si>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</si>
  <si>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</si>
  <si>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</si>
  <si>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</si>
  <si>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</si>
  <si>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</si>
  <si>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</si>
  <si>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</si>
  <si>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</si>
  <si>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</si>
  <si>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</si>
  <si>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</si>
  <si>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</si>
  <si>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</si>
  <si>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</si>
  <si>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</si>
  <si>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</si>
  <si>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</si>
  <si>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</si>
  <si>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</si>
  <si>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</si>
  <si>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</si>
  <si>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</si>
  <si>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</si>
  <si>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</si>
  <si>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</si>
  <si>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</si>
  <si>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</si>
  <si>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</si>
  <si>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</si>
  <si>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</si>
  <si>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</si>
  <si>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</si>
  <si>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</si>
  <si>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</si>
  <si>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</si>
  <si>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</si>
  <si>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</si>
  <si>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</si>
  <si>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</si>
  <si>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</si>
  <si>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</si>
  <si>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</si>
  <si>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</si>
  <si>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</si>
  <si>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</si>
  <si>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</si>
  <si>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</si>
  <si>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</si>
  <si>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</si>
  <si>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</si>
  <si>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</si>
  <si>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</si>
  <si>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</si>
  <si>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</si>
  <si>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</si>
  <si>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</si>
  <si>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</si>
  <si>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</si>
  <si>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</si>
  <si>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</si>
  <si>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</si>
  <si>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</si>
  <si>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</si>
  <si>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</si>
  <si>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</si>
  <si>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</si>
  <si>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</si>
  <si>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</si>
  <si>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</si>
  <si>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</si>
  <si>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</si>
  <si>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</si>
  <si>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</si>
  <si>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</si>
  <si>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</si>
  <si>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</si>
  <si>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</si>
  <si>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</si>
  <si>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</si>
  <si>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</si>
  <si>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</si>
  <si>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</si>
  <si>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</si>
  <si>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</si>
  <si>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</si>
  <si>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</si>
  <si>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</si>
  <si>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</si>
  <si>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</si>
  <si>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</si>
  <si>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</si>
  <si>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</si>
  <si>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</si>
  <si>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</si>
  <si>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</si>
  <si>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</si>
  <si>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</si>
  <si>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</si>
  <si>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</si>
  <si>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</si>
  <si>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</si>
  <si>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</si>
  <si>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</si>
  <si>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</si>
  <si>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</si>
  <si>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</si>
  <si>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</si>
  <si>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</si>
  <si>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</si>
  <si>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</si>
  <si>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</si>
  <si>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</si>
  <si>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</si>
  <si>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</si>
  <si>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</si>
  <si>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</si>
  <si>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</si>
  <si>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</si>
  <si>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</si>
  <si>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</si>
  <si>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</si>
  <si>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</si>
  <si>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</si>
  <si>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</si>
  <si>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</si>
  <si>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</si>
  <si>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</si>
  <si>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</si>
  <si>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</si>
  <si>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</si>
  <si>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</si>
  <si>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</si>
  <si>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</si>
  <si>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</si>
  <si>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</si>
  <si>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</si>
  <si>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</si>
  <si>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</si>
  <si>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</si>
  <si>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</si>
  <si>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</si>
  <si>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</si>
  <si>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</si>
  <si>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</si>
  <si>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</si>
  <si>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</si>
  <si>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</si>
  <si>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</si>
  <si>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</si>
  <si>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</si>
  <si>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</si>
  <si>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</si>
  <si>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</si>
  <si>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</si>
  <si>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</si>
  <si>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</si>
  <si>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</si>
  <si>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</si>
  <si>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</si>
  <si>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</si>
  <si>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</si>
  <si>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</si>
  <si>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</si>
  <si>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</si>
  <si>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</si>
  <si>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</si>
  <si>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</si>
  <si>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</si>
  <si>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</si>
  <si>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</si>
  <si>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</si>
  <si>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</si>
  <si>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</si>
  <si>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</si>
  <si>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</si>
  <si>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</si>
  <si>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</si>
  <si>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</si>
  <si>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</si>
  <si>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</si>
  <si>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</si>
  <si>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</si>
  <si>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</si>
  <si>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</si>
  <si>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</si>
  <si>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</si>
  <si>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</si>
  <si>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</si>
  <si>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</si>
  <si>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</si>
  <si>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</si>
  <si>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</si>
  <si>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</si>
  <si>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</si>
  <si>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</si>
  <si>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</si>
  <si>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</si>
  <si>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</si>
  <si>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</si>
  <si>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</si>
  <si>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</si>
  <si>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</si>
  <si>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</si>
  <si>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</si>
  <si>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</si>
  <si>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</si>
  <si>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</si>
  <si>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</si>
  <si>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</si>
  <si>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</si>
  <si>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</si>
  <si>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</si>
  <si>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</si>
  <si>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</si>
  <si>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</si>
  <si>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</si>
  <si>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</si>
  <si>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</si>
  <si>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</si>
  <si>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</si>
  <si>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</si>
  <si>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</si>
  <si>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</si>
  <si>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</si>
  <si>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</si>
  <si>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</si>
  <si>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</si>
  <si>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</si>
  <si>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</si>
  <si>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</si>
  <si>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</si>
  <si>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</si>
  <si>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</si>
  <si>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</si>
  <si>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</si>
  <si>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</si>
  <si>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</si>
  <si>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</si>
  <si>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</si>
  <si>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</si>
  <si>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</si>
  <si>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</si>
  <si>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</si>
  <si>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</si>
  <si>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</si>
  <si>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</si>
  <si>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</si>
  <si>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</si>
  <si>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</si>
  <si>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</si>
  <si>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</si>
  <si>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</si>
  <si>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</si>
  <si>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</si>
  <si>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</si>
  <si>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</si>
  <si>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</si>
  <si>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</si>
  <si>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</si>
  <si>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</si>
  <si>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</si>
  <si>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</si>
  <si>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</si>
  <si>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</si>
  <si>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</si>
  <si>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</si>
  <si>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</si>
  <si>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</si>
  <si>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</si>
  <si>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</si>
  <si>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</si>
  <si>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</si>
  <si>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</si>
  <si>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</si>
  <si>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</si>
  <si>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</si>
  <si>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</si>
  <si>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</si>
  <si>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</si>
  <si>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</si>
  <si>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</si>
  <si>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</si>
  <si>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</si>
  <si>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</si>
  <si>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</si>
  <si>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</si>
  <si>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</si>
  <si>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</si>
  <si>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</si>
  <si>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</si>
  <si>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</si>
  <si>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</si>
  <si>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</si>
  <si>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</si>
  <si>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</si>
  <si>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</si>
  <si>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</si>
  <si>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</si>
  <si>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</si>
  <si>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</si>
  <si>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</si>
  <si>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</si>
  <si>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</si>
  <si>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</si>
  <si>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</si>
  <si>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</si>
  <si>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</si>
  <si>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</si>
  <si>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</si>
  <si>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</si>
  <si>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</si>
  <si>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</si>
  <si>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</si>
  <si>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</si>
  <si>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</si>
  <si>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</si>
  <si>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</si>
  <si>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</si>
  <si>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</si>
  <si>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</si>
  <si>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</si>
  <si>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</si>
  <si>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</si>
  <si>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</si>
  <si>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</si>
  <si>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</si>
  <si>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</si>
  <si>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</si>
  <si>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</si>
  <si>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</si>
  <si>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</si>
  <si>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</si>
  <si>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</si>
  <si>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</si>
  <si>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</si>
  <si>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</si>
  <si>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</si>
  <si>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</si>
  <si>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</si>
  <si>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</si>
  <si>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</si>
  <si>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</si>
  <si>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</si>
  <si>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</si>
  <si>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</si>
  <si>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</si>
  <si>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</si>
  <si>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</si>
  <si>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</si>
  <si>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</si>
  <si>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</si>
  <si>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</si>
  <si>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</si>
  <si>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</si>
  <si>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</si>
  <si>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</si>
  <si>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</si>
  <si>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</si>
  <si>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</si>
  <si>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</si>
  <si>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</si>
  <si>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</si>
  <si>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</si>
  <si>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</si>
  <si>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</si>
  <si>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</si>
  <si>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</si>
  <si>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</si>
  <si>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</si>
  <si>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</si>
  <si>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</si>
  <si>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</si>
  <si>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</si>
  <si>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</si>
  <si>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</si>
  <si>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</si>
  <si>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</si>
  <si>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</si>
  <si>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</si>
  <si>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</si>
  <si>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</si>
  <si>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</si>
  <si>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</si>
  <si>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</si>
  <si>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</si>
  <si>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</si>
  <si>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</si>
  <si>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</si>
  <si>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</si>
  <si>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</si>
  <si>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</si>
  <si>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</si>
  <si>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</si>
  <si>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</si>
  <si>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</si>
  <si>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</si>
  <si>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</si>
  <si>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</si>
  <si>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</si>
  <si>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</si>
  <si>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</si>
  <si>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</si>
  <si>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</si>
  <si>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</si>
  <si>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</si>
  <si>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</si>
  <si>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</si>
  <si>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</si>
  <si>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</si>
  <si>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</si>
  <si>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</si>
  <si>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</si>
  <si>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</si>
  <si>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</si>
  <si>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</si>
  <si>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</si>
  <si>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</si>
  <si>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</si>
  <si>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</si>
  <si>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</si>
  <si>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</si>
  <si>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</si>
  <si>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</si>
  <si>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</si>
  <si>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</si>
  <si>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</si>
  <si>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</si>
  <si>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</si>
  <si>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</si>
  <si>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</si>
  <si>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</si>
  <si>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</si>
  <si>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</si>
  <si>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</si>
  <si>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</si>
  <si>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</si>
  <si>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</si>
  <si>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</si>
  <si>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</si>
  <si>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</si>
  <si>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</si>
  <si>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</si>
  <si>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</si>
  <si>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</si>
  <si>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</si>
  <si>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</si>
  <si>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</si>
  <si>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</si>
  <si>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</si>
  <si>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</si>
  <si>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</si>
  <si>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</si>
  <si>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</si>
  <si>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</si>
  <si>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</si>
  <si>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</si>
  <si>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</si>
  <si>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</si>
  <si>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</si>
  <si>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</si>
  <si>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</si>
  <si>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</si>
  <si>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</si>
  <si>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</si>
  <si>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</si>
  <si>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</si>
  <si>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</si>
  <si>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</si>
  <si>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</si>
  <si>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</si>
  <si>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</si>
  <si>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</si>
  <si>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</si>
  <si>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</si>
  <si>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</si>
  <si>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</si>
  <si>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</si>
  <si>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</si>
  <si>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</si>
  <si>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</si>
  <si>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</si>
  <si>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</si>
  <si>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</si>
  <si>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</si>
  <si>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</si>
  <si>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</si>
  <si>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</si>
  <si>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</si>
  <si>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</si>
  <si>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</si>
  <si>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</si>
  <si>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</si>
  <si>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</si>
  <si>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</si>
  <si>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</si>
  <si>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</si>
  <si>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</si>
  <si>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</si>
  <si>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</si>
  <si>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</si>
  <si>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</si>
  <si>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</si>
  <si>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</si>
  <si>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</si>
  <si>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</si>
  <si>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</si>
  <si>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</si>
  <si>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</si>
  <si>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</si>
  <si>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</si>
  <si>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</si>
  <si>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</si>
  <si>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</si>
  <si>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</si>
  <si>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</si>
  <si>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</si>
  <si>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</si>
  <si>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</si>
  <si>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</si>
  <si>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</si>
  <si>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</si>
  <si>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</si>
  <si>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</si>
  <si>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</si>
  <si>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</si>
  <si>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</si>
  <si>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</si>
  <si>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</si>
  <si>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</si>
  <si>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</si>
  <si>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</si>
  <si>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</si>
  <si>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</si>
  <si>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</si>
  <si>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</si>
  <si>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</si>
  <si>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</si>
  <si>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</si>
  <si>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</si>
  <si>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</si>
  <si>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</si>
  <si>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</si>
  <si>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</si>
  <si>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</si>
  <si>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</si>
  <si>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</si>
  <si>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</si>
  <si>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</si>
  <si>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</si>
  <si>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</si>
  <si>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</si>
  <si>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</si>
  <si>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</si>
  <si>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</si>
  <si>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</si>
  <si>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</si>
  <si>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</si>
  <si>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</si>
  <si>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</si>
  <si>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</si>
  <si>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</si>
  <si>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</si>
  <si>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</si>
  <si>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</si>
  <si>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</si>
  <si>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</si>
  <si>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</si>
  <si>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</si>
  <si>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</si>
  <si>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</si>
  <si>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</si>
  <si>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</si>
  <si>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</si>
  <si>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</si>
  <si>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</si>
  <si>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</si>
  <si>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</si>
  <si>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</si>
  <si>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</si>
  <si>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</si>
  <si>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</si>
  <si>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</si>
  <si>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</si>
  <si>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</si>
  <si>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</si>
  <si>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</si>
  <si>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</si>
  <si>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</si>
  <si>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</si>
  <si>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</si>
  <si>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</si>
  <si>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</si>
  <si>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</si>
  <si>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</si>
  <si>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</si>
  <si>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</si>
  <si>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</si>
  <si>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</si>
  <si>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</si>
  <si>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</si>
  <si>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</si>
  <si>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</si>
  <si>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</si>
  <si>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</si>
  <si>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</si>
  <si>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</si>
  <si>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</si>
  <si>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</si>
  <si>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</si>
  <si>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</si>
  <si>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</si>
  <si>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</si>
  <si>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</si>
  <si>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</si>
  <si>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</si>
  <si>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</si>
  <si>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</si>
  <si>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</si>
  <si>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</si>
  <si>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</si>
  <si>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</si>
  <si>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</si>
  <si>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</si>
  <si>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</si>
  <si>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</si>
  <si>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</si>
  <si>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</si>
  <si>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</si>
  <si>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</si>
  <si>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</si>
  <si>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</si>
  <si>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</si>
  <si>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</si>
  <si>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</si>
  <si>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</si>
  <si>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</si>
  <si>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</si>
  <si>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</si>
  <si>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</si>
  <si>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</si>
  <si>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</si>
  <si>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</si>
  <si>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</si>
  <si>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</si>
  <si>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</si>
  <si>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</si>
  <si>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</si>
  <si>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</si>
  <si>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</si>
  <si>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</si>
  <si>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</si>
  <si>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</si>
  <si>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</si>
  <si>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</si>
  <si>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</si>
  <si>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</si>
  <si>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</si>
  <si>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</si>
  <si>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</si>
  <si>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</si>
  <si>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</si>
  <si>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</si>
  <si>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</si>
  <si>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</si>
  <si>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</si>
  <si>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</si>
  <si>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</si>
  <si>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</si>
  <si>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</si>
  <si>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</si>
  <si>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</si>
  <si>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</si>
  <si>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</si>
  <si>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</si>
  <si>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</si>
  <si>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</si>
  <si>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</si>
  <si>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</si>
  <si>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</si>
  <si>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</si>
  <si>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</si>
  <si>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</si>
  <si>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</si>
  <si>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</si>
  <si>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</si>
  <si>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</si>
  <si>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</si>
  <si>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</si>
  <si>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</si>
  <si>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</si>
  <si>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</si>
  <si>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</si>
  <si>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</si>
  <si>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</si>
  <si>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</si>
  <si>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</si>
  <si>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</si>
  <si>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</si>
  <si>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</si>
  <si>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</si>
  <si>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</si>
  <si>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</si>
  <si>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</si>
  <si>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</si>
  <si>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</si>
  <si>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</si>
  <si>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</si>
  <si>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</si>
  <si>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</si>
  <si>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</si>
  <si>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</si>
  <si>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</si>
  <si>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</si>
  <si>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</si>
  <si>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</si>
  <si>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</si>
  <si>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</si>
  <si>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</si>
  <si>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</si>
  <si>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</si>
  <si>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</si>
  <si>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</si>
  <si>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</si>
  <si>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</si>
  <si>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</si>
  <si>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</si>
  <si>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</si>
  <si>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</si>
  <si>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</si>
  <si>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</si>
  <si>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</si>
  <si>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</si>
  <si>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</si>
  <si>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</si>
  <si>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</si>
  <si>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</si>
  <si>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</si>
  <si>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</si>
  <si>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</si>
  <si>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</si>
  <si>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</si>
  <si>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</si>
  <si>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</si>
  <si>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</si>
  <si>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</si>
  <si>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</si>
  <si>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</si>
  <si>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</si>
  <si>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</si>
  <si>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</si>
  <si>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</si>
  <si>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</si>
  <si>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</si>
  <si>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</si>
  <si>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</si>
  <si>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</si>
  <si>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</si>
  <si>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</si>
  <si>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</si>
  <si>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</si>
  <si>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</si>
  <si>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</si>
  <si>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</si>
  <si>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</si>
  <si>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</si>
  <si>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</si>
  <si>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</si>
  <si>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</si>
  <si>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</si>
  <si>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</si>
  <si>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</si>
  <si>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</si>
  <si>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</si>
  <si>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</si>
  <si>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</si>
  <si>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</si>
  <si>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</si>
  <si>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</si>
  <si>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</si>
  <si>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</si>
  <si>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</si>
  <si>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</si>
  <si>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</si>
  <si>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</si>
  <si>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</si>
  <si>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</si>
  <si>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</si>
  <si>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</si>
  <si>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</si>
  <si>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</si>
  <si>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</si>
  <si>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</si>
  <si>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</si>
  <si>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</si>
  <si>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</si>
  <si>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</si>
  <si>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</si>
  <si>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</si>
  <si>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</si>
  <si>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</si>
  <si>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</si>
  <si>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</si>
  <si>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</si>
  <si>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</si>
  <si>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</si>
  <si>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</si>
  <si>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</si>
  <si>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</si>
  <si>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</si>
  <si>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</si>
  <si>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</si>
  <si>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</si>
  <si>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</si>
  <si>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</si>
  <si>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</si>
  <si>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</si>
  <si>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</si>
  <si>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</si>
  <si>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</si>
  <si>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</si>
  <si>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</si>
  <si>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</si>
  <si>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</si>
  <si>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</si>
  <si>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</si>
  <si>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</si>
  <si>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</si>
  <si>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</si>
  <si>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</si>
  <si>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</si>
  <si>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</si>
  <si>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</si>
  <si>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</si>
  <si>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</si>
  <si>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</si>
  <si>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</si>
  <si>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</si>
  <si>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</si>
  <si>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</si>
  <si>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</si>
  <si>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</si>
  <si>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</si>
  <si>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</si>
  <si>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</si>
  <si>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</si>
  <si>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</si>
  <si>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</si>
  <si>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</si>
  <si>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</si>
  <si>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</si>
  <si>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</si>
  <si>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</si>
  <si>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</si>
  <si>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</si>
  <si>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</si>
  <si>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</si>
  <si>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</si>
  <si>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</si>
  <si>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</si>
  <si>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</si>
  <si>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</si>
  <si>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</si>
  <si>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</si>
  <si>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</si>
  <si>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</si>
  <si>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</si>
  <si>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</si>
  <si>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</si>
  <si>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</si>
  <si>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</si>
  <si>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</si>
  <si>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</si>
  <si>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</si>
  <si>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</si>
  <si>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</si>
  <si>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</si>
  <si>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</si>
  <si>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</si>
  <si>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</si>
  <si>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</si>
  <si>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</si>
  <si>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</si>
  <si>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</si>
  <si>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</si>
  <si>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</si>
  <si>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</si>
  <si>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</si>
  <si>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</si>
  <si>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</si>
  <si>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</si>
  <si>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</si>
  <si>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</si>
  <si>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</si>
  <si>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</si>
  <si>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</si>
  <si>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</si>
  <si>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</si>
  <si>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</si>
  <si>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</si>
  <si>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</si>
  <si>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</si>
  <si>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</si>
  <si>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</si>
  <si>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</si>
  <si>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</si>
  <si>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</si>
  <si>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</si>
  <si>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</si>
  <si>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</si>
  <si>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</si>
  <si>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</si>
  <si>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</si>
  <si>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</si>
  <si>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</si>
  <si>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</si>
  <si>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</si>
  <si>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</si>
  <si>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</si>
  <si>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</si>
  <si>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</si>
  <si>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</si>
  <si>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</si>
  <si>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</si>
  <si>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</si>
  <si>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</si>
  <si>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</si>
  <si>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</si>
  <si>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</si>
  <si>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</si>
  <si>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</si>
  <si>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</si>
  <si>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</si>
  <si>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</si>
  <si>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</si>
  <si>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</si>
  <si>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</si>
  <si>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</si>
  <si>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</si>
  <si>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</si>
  <si>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</si>
  <si>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</si>
  <si>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</si>
  <si>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</si>
  <si>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</si>
  <si>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</si>
  <si>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</si>
  <si>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</si>
  <si>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</si>
  <si>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</si>
  <si>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</si>
  <si>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</si>
  <si>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</si>
  <si>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</si>
  <si>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</si>
  <si>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</si>
  <si>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</si>
  <si>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</si>
  <si>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</si>
  <si>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</si>
  <si>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</si>
  <si>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</si>
  <si>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</si>
  <si>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</si>
  <si>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</si>
  <si>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</si>
  <si>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</si>
  <si>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</si>
  <si>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</si>
  <si>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</si>
  <si>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</si>
  <si>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</si>
  <si>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</si>
  <si>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</si>
  <si>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</si>
  <si>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</si>
  <si>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</si>
  <si>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</si>
  <si>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</si>
  <si>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</si>
  <si>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</si>
  <si>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</si>
  <si>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</si>
  <si>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</si>
  <si>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</si>
  <si>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</si>
  <si>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</si>
  <si>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</si>
  <si>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</si>
  <si>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</si>
  <si>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</si>
  <si>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</si>
  <si>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</si>
  <si>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</si>
  <si>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</si>
  <si>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</si>
  <si>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</si>
  <si>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</si>
  <si>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</si>
  <si>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</si>
  <si>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</si>
  <si>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</si>
  <si>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</si>
  <si>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</si>
  <si>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</si>
  <si>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</si>
  <si>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</si>
  <si>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</si>
  <si>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</si>
  <si>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</si>
  <si>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</si>
  <si>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</si>
  <si>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</si>
  <si>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</si>
  <si>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</si>
  <si>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</si>
  <si>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</si>
  <si>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</si>
  <si>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</si>
  <si>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</si>
  <si>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</si>
  <si>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</si>
  <si>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</si>
  <si>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</si>
  <si>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</si>
  <si>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</si>
  <si>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</si>
  <si>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</si>
  <si>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</si>
  <si>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</si>
  <si>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</si>
  <si>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</si>
  <si>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</si>
  <si>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</si>
  <si>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</si>
  <si>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</si>
  <si>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</si>
  <si>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</si>
  <si>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</si>
  <si>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</si>
  <si>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</si>
  <si>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</si>
  <si>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</si>
  <si>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</si>
  <si>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</si>
  <si>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</si>
  <si>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</si>
  <si>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</si>
  <si>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</si>
  <si>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</si>
  <si>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</si>
  <si>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</si>
  <si>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</si>
  <si>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</si>
  <si>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</si>
  <si>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</si>
  <si>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</si>
  <si>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</si>
  <si>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</si>
  <si>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</si>
  <si>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</si>
  <si>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</si>
  <si>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</si>
  <si>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</si>
  <si>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</si>
  <si>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</si>
  <si>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</si>
  <si>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</si>
  <si>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</si>
  <si>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</si>
  <si>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</si>
  <si>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</si>
  <si>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</si>
  <si>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</si>
  <si>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</si>
  <si>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</si>
  <si>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</si>
  <si>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</si>
  <si>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</si>
  <si>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</si>
  <si>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</si>
  <si>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</si>
  <si>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</si>
  <si>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</si>
  <si>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</si>
  <si>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</si>
  <si>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</si>
  <si>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</si>
  <si>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</si>
  <si>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</si>
  <si>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</si>
  <si>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</si>
  <si>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</si>
  <si>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</si>
  <si>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</si>
  <si>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</si>
  <si>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</si>
  <si>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</si>
  <si>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</si>
  <si>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</si>
  <si>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</si>
  <si>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</si>
  <si>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</si>
  <si>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</si>
  <si>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</si>
  <si>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</si>
  <si>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</si>
  <si>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</si>
  <si>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</si>
  <si>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</si>
  <si>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</si>
  <si>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</si>
  <si>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</si>
  <si>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</si>
  <si>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</si>
  <si>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</si>
  <si>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</si>
  <si>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</si>
  <si>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</si>
  <si>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</si>
  <si>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</si>
  <si>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</si>
  <si>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</si>
  <si>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</si>
  <si>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</si>
  <si>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</si>
  <si>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</si>
  <si>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</si>
  <si>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</si>
  <si>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</si>
  <si>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</si>
  <si>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</si>
  <si>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</si>
  <si>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</si>
  <si>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</si>
  <si>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</si>
  <si>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</si>
  <si>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</si>
  <si>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</si>
  <si>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</si>
  <si>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</si>
  <si>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</si>
  <si>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</si>
  <si>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</si>
  <si>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</si>
  <si>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</si>
  <si>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</si>
  <si>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</si>
  <si>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</si>
  <si>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</si>
  <si>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</si>
  <si>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</si>
  <si>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</si>
  <si>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</si>
  <si>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</si>
  <si>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</si>
  <si>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</si>
  <si>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</si>
  <si>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</si>
  <si>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</si>
  <si>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</si>
  <si>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</si>
  <si>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</si>
  <si>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</si>
  <si>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</si>
  <si>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</si>
  <si>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</si>
  <si>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</si>
  <si>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</si>
  <si>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</si>
  <si>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</si>
  <si>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</si>
  <si>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</si>
  <si>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</si>
  <si>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</si>
  <si>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</si>
  <si>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</si>
  <si>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</si>
  <si>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</si>
  <si>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</si>
  <si>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</si>
  <si>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</si>
  <si>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</si>
  <si>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</si>
  <si>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</si>
  <si>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</si>
  <si>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</si>
  <si>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</si>
  <si>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</si>
  <si>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</si>
  <si>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</si>
  <si>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</si>
  <si>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</si>
  <si>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</si>
  <si>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</si>
  <si>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</si>
  <si>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</si>
  <si>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</si>
  <si>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</si>
  <si>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</si>
  <si>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</si>
  <si>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</si>
  <si>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</si>
  <si>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</si>
  <si>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</si>
  <si>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</si>
  <si>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</si>
  <si>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</si>
  <si>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</si>
  <si>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</si>
  <si>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</si>
  <si>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</si>
  <si>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</si>
  <si>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</si>
  <si>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</si>
  <si>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</si>
  <si>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</si>
  <si>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</si>
  <si>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</si>
  <si>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</si>
  <si>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</si>
  <si>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</si>
  <si>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</si>
  <si>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</si>
  <si>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</si>
  <si>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</si>
  <si>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</si>
  <si>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</si>
  <si>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</si>
  <si>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</si>
  <si>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</si>
  <si>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</si>
  <si>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</si>
  <si>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</si>
  <si>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</si>
  <si>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</si>
  <si>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</si>
  <si>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</si>
  <si>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</si>
  <si>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</si>
  <si>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</si>
  <si>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</si>
  <si>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</si>
  <si>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</si>
  <si>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</si>
  <si>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</si>
  <si>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</si>
  <si>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</si>
  <si>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</si>
  <si>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</si>
  <si>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</si>
  <si>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</si>
  <si>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</si>
  <si>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</si>
  <si>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</si>
  <si>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</si>
  <si>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</si>
  <si>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</si>
  <si>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</si>
  <si>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</si>
  <si>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</si>
  <si>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</si>
  <si>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</si>
  <si>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</si>
  <si>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</si>
  <si>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</si>
  <si>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</si>
  <si>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</si>
  <si>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</si>
  <si>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</si>
  <si>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</si>
  <si>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</si>
  <si>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</si>
  <si>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</si>
  <si>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</si>
  <si>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</si>
  <si>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</si>
  <si>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</si>
  <si>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</si>
  <si>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</si>
  <si>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</si>
  <si>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</si>
  <si>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</si>
  <si>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</si>
  <si>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</si>
  <si>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</si>
  <si>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</si>
  <si>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</si>
  <si>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</si>
  <si>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</si>
  <si>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</si>
  <si>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</si>
  <si>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</si>
  <si>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</si>
  <si>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</si>
  <si>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</si>
  <si>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</si>
  <si>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</si>
  <si>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</si>
  <si>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</si>
  <si>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</si>
  <si>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</si>
  <si>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</si>
  <si>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</si>
  <si>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</si>
  <si>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</si>
  <si>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</si>
  <si>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</si>
  <si>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</si>
  <si>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</si>
  <si>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</si>
  <si>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</si>
  <si>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</si>
  <si>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</si>
  <si>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</si>
  <si>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</si>
  <si>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</si>
  <si>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</si>
  <si>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</si>
  <si>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</si>
  <si>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</si>
  <si>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</si>
  <si>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</si>
  <si>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</si>
  <si>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</si>
  <si>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</si>
  <si>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</si>
  <si>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</si>
  <si>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</si>
  <si>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</si>
  <si>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</si>
  <si>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</si>
  <si>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</si>
  <si>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</si>
  <si>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</si>
  <si>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</si>
  <si>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</si>
  <si>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</si>
  <si>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</si>
  <si>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</si>
  <si>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</si>
  <si>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</si>
  <si>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</si>
  <si>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</si>
  <si>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</si>
  <si>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</si>
  <si>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</si>
  <si>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</si>
  <si>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</si>
  <si>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</si>
  <si>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</si>
  <si>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</si>
  <si>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</si>
  <si>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</si>
  <si>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</si>
  <si>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</si>
  <si>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</si>
  <si>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</si>
  <si>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</si>
  <si>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</si>
  <si>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</si>
  <si>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</si>
  <si>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</si>
  <si>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</si>
  <si>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</si>
  <si>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</si>
  <si>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</si>
  <si>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</si>
  <si>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</si>
  <si>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</si>
  <si>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</si>
  <si>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</si>
  <si>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</si>
  <si>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</si>
  <si>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</si>
  <si>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</si>
  <si>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</si>
  <si>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</si>
  <si>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</si>
  <si>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</si>
  <si>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</si>
  <si>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</si>
  <si>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</si>
  <si>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</si>
  <si>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</si>
  <si>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</si>
  <si>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</si>
  <si>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</si>
  <si>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</si>
  <si>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</si>
  <si>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</si>
  <si>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</si>
  <si>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</si>
  <si>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</si>
  <si>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</si>
  <si>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</si>
  <si>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</si>
  <si>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</si>
  <si>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</si>
  <si>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</si>
  <si>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</si>
  <si>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</si>
  <si>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</si>
  <si>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</si>
  <si>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</si>
  <si>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</si>
  <si>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</si>
  <si>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</si>
  <si>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</si>
  <si>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</si>
  <si>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</si>
  <si>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</si>
  <si>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</si>
  <si>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</si>
  <si>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</si>
  <si>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</si>
  <si>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</si>
  <si>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</si>
  <si>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</si>
  <si>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</si>
  <si>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</si>
  <si>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</si>
  <si>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</si>
  <si>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</si>
  <si>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</si>
  <si>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</si>
  <si>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</si>
  <si>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</si>
  <si>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</si>
  <si>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</si>
  <si>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</si>
  <si>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</si>
  <si>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</si>
  <si>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</si>
  <si>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</si>
  <si>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</si>
  <si>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</si>
  <si>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</si>
  <si>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</si>
  <si>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</si>
  <si>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</si>
  <si>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</si>
  <si>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</si>
  <si>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</si>
  <si>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</si>
  <si>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</si>
  <si>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</si>
  <si>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</si>
  <si>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</si>
  <si>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</si>
  <si>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</si>
  <si>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</si>
  <si>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</si>
  <si>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</si>
  <si>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</si>
  <si>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</si>
  <si>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</si>
  <si>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</si>
  <si>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</si>
  <si>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</si>
  <si>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</si>
  <si>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</si>
  <si>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</si>
  <si>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</si>
  <si>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</si>
  <si>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</si>
  <si>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</si>
  <si>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</si>
  <si>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</si>
  <si>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</si>
  <si>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</si>
  <si>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</si>
  <si>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</si>
  <si>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</si>
  <si>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</si>
  <si>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</si>
  <si>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</si>
  <si>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</si>
  <si>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</si>
  <si>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</si>
  <si>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</si>
  <si>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</si>
  <si>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</si>
  <si>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</si>
  <si>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</si>
  <si>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</si>
  <si>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</si>
  <si>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</si>
  <si>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</si>
  <si>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</si>
  <si>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</si>
  <si>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</si>
  <si>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</si>
  <si>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</si>
  <si>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</si>
  <si>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</si>
  <si>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</si>
  <si>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</si>
  <si>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</si>
  <si>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</si>
  <si>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</si>
  <si>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</si>
  <si>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</si>
  <si>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</si>
  <si>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</si>
  <si>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</si>
  <si>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</si>
  <si>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</si>
  <si>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</si>
  <si>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</si>
  <si>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</si>
  <si>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</si>
  <si>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</si>
  <si>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</si>
  <si>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</si>
  <si>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</si>
  <si>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</si>
  <si>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</si>
  <si>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</si>
  <si>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</si>
  <si>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</si>
  <si>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</si>
  <si>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</si>
  <si>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</si>
  <si>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</si>
  <si>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</si>
  <si>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</si>
  <si>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</si>
  <si>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</si>
  <si>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</si>
  <si>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</si>
  <si>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</si>
  <si>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</si>
  <si>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</si>
  <si>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</si>
  <si>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</si>
  <si>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</si>
  <si>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</si>
  <si>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</si>
  <si>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</si>
  <si>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</si>
  <si>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</si>
  <si>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</si>
  <si>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</si>
  <si>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</si>
  <si>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</si>
  <si>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</si>
  <si>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</si>
  <si>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</si>
  <si>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</si>
  <si>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</si>
  <si>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</si>
  <si>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</si>
  <si>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</si>
  <si>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</si>
  <si>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</si>
  <si>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</si>
  <si>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</si>
  <si>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</si>
  <si>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</si>
  <si>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</si>
  <si>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</si>
  <si>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</si>
  <si>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</si>
  <si>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</si>
  <si>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</si>
  <si>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</si>
  <si>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</si>
  <si>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</si>
  <si>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</si>
  <si>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</si>
  <si>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</si>
  <si>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</si>
  <si>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</si>
  <si>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</si>
  <si>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</si>
  <si>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</si>
  <si>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</si>
  <si>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</si>
  <si>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</si>
  <si>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</si>
  <si>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</si>
  <si>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</si>
  <si>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</si>
  <si>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</si>
  <si>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</si>
  <si>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</si>
  <si>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</si>
  <si>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</si>
  <si>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</si>
  <si>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</si>
  <si>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</si>
  <si>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</si>
  <si>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</si>
  <si>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</si>
  <si>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</si>
  <si>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</si>
  <si>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</si>
  <si>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</si>
  <si>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</si>
  <si>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</si>
  <si>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</si>
  <si>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</si>
  <si>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</si>
  <si>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</si>
  <si>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</si>
  <si>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</si>
  <si>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</si>
  <si>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</si>
  <si>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</si>
  <si>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</si>
  <si>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</si>
  <si>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</si>
  <si>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</si>
  <si>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</si>
  <si>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</si>
  <si>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</si>
  <si>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</si>
  <si>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</si>
  <si>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</si>
  <si>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</si>
  <si>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</si>
  <si>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</si>
  <si>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</si>
  <si>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</si>
  <si>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</si>
  <si>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</si>
  <si>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</si>
  <si>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</si>
  <si>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</si>
  <si>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</si>
  <si>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</si>
  <si>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</si>
  <si>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</si>
  <si>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</si>
  <si>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</si>
  <si>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</si>
  <si>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</si>
  <si>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</si>
  <si>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</si>
  <si>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</si>
  <si>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</si>
  <si>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</si>
  <si>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</si>
  <si>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</si>
  <si>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</si>
  <si>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</si>
  <si>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</si>
  <si>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</si>
  <si>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</si>
  <si>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</si>
  <si>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</si>
  <si>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</si>
  <si>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</si>
  <si>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</si>
  <si>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</si>
  <si>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</si>
  <si>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</si>
  <si>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</si>
  <si>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</si>
  <si>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</si>
  <si>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</si>
  <si>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</si>
  <si>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</si>
  <si>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</si>
  <si>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</si>
  <si>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</si>
  <si>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</si>
  <si>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</si>
  <si>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</si>
  <si>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</si>
  <si>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</si>
  <si>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</si>
  <si>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</si>
  <si>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</si>
  <si>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</si>
  <si>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</si>
  <si>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</si>
  <si>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</si>
  <si>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</si>
  <si>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</si>
  <si>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</si>
  <si>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</si>
  <si>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</si>
  <si>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</si>
  <si>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</si>
  <si>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</si>
  <si>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</si>
  <si>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</si>
  <si>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</si>
  <si>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</si>
  <si>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</si>
  <si>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</si>
  <si>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</si>
  <si>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</si>
  <si>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</si>
  <si>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</si>
  <si>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</si>
  <si>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</si>
  <si>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</si>
  <si>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</si>
  <si>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</si>
  <si>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</si>
  <si>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</si>
  <si>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</si>
  <si>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</si>
  <si>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</si>
  <si>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</si>
  <si>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</si>
  <si>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</si>
  <si>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</si>
  <si>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</si>
  <si>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</si>
  <si>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</si>
  <si>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</si>
  <si>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</si>
  <si>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</si>
  <si>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</si>
  <si>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</si>
  <si>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</si>
  <si>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</si>
  <si>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</si>
  <si>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</si>
  <si>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</si>
  <si>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</si>
  <si>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</si>
  <si>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</si>
  <si>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</si>
  <si>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</si>
  <si>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</si>
  <si>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</si>
  <si>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</si>
  <si>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</si>
  <si>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</si>
  <si>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</si>
  <si>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</si>
  <si>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</si>
  <si>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</si>
  <si>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</si>
  <si>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</si>
  <si>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</si>
  <si>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</si>
  <si>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</si>
  <si>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</si>
  <si>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</si>
  <si>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</si>
  <si>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</si>
  <si>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</si>
  <si>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</si>
  <si>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</si>
  <si>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</si>
  <si>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</si>
  <si>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</si>
  <si>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</si>
  <si>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</si>
  <si>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</si>
  <si>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</si>
  <si>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</si>
  <si>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</si>
  <si>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</si>
  <si>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</si>
  <si>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</si>
  <si>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</si>
  <si>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</si>
  <si>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</si>
  <si>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</si>
  <si>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</si>
  <si>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</si>
  <si>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</si>
  <si>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</si>
  <si>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</si>
  <si>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</si>
  <si>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</si>
  <si>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</si>
  <si>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</si>
  <si>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</si>
  <si>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</si>
  <si>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</si>
  <si>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</si>
  <si>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</si>
  <si>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</si>
  <si>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</si>
  <si>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</si>
  <si>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</si>
  <si>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</si>
  <si>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</si>
  <si>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</si>
  <si>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</si>
  <si>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</si>
  <si>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</si>
  <si>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</si>
  <si>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</si>
  <si>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</si>
  <si>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</si>
  <si>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</si>
  <si>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</si>
  <si>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</si>
  <si>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</si>
  <si>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</si>
  <si>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</si>
  <si>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</si>
  <si>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</si>
  <si>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</si>
  <si>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</si>
  <si>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</si>
  <si>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</si>
  <si>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</si>
  <si>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</si>
  <si>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</si>
  <si>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</si>
  <si>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</si>
  <si>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</si>
  <si>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</si>
  <si>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</si>
  <si>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</si>
  <si>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</si>
  <si>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</si>
  <si>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</si>
  <si>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</si>
  <si>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</si>
  <si>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</si>
  <si>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</si>
  <si>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</si>
  <si>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</si>
  <si>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</si>
  <si>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</si>
  <si>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</si>
  <si>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</si>
  <si>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</si>
  <si>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</si>
  <si>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</si>
  <si>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</si>
  <si>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</si>
  <si>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</si>
  <si>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</si>
  <si>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</si>
  <si>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</si>
  <si>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</si>
  <si>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</si>
  <si>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</si>
  <si>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</si>
  <si>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</si>
  <si>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</si>
  <si>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</si>
  <si>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</si>
  <si>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</si>
  <si>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</si>
  <si>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</si>
  <si>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</si>
  <si>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</si>
  <si>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</si>
  <si>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</si>
  <si>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</si>
  <si>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</si>
  <si>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</si>
  <si>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</si>
  <si>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</si>
  <si>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</si>
  <si>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</si>
  <si>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</si>
  <si>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</si>
  <si>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</si>
  <si>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</si>
  <si>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</si>
  <si>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</si>
  <si>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</si>
  <si>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</si>
  <si>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</si>
  <si>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</si>
  <si>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</si>
  <si>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</si>
  <si>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</si>
  <si>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</si>
  <si>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</si>
  <si>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</si>
  <si>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</si>
  <si>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</si>
  <si>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</si>
  <si>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</si>
  <si>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</si>
  <si>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</si>
  <si>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</si>
  <si>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</si>
  <si>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</si>
  <si>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</si>
  <si>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</si>
  <si>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</si>
  <si>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</si>
  <si>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</si>
  <si>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</si>
  <si>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</si>
  <si>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</si>
  <si>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</si>
  <si>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</si>
  <si>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</si>
  <si>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</si>
  <si>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</si>
  <si>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</si>
  <si>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</si>
  <si>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</si>
  <si>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</si>
  <si>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</si>
  <si>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</si>
  <si>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</si>
  <si>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</si>
  <si>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</si>
  <si>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</si>
  <si>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</si>
  <si>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</si>
  <si>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</si>
  <si>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</si>
  <si>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</si>
  <si>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</si>
  <si>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</si>
  <si>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</si>
  <si>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</si>
  <si>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</si>
  <si>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</si>
  <si>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</si>
  <si>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</si>
  <si>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</si>
  <si>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</si>
  <si>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</si>
  <si>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</si>
  <si>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</si>
  <si>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</si>
  <si>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</si>
  <si>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</si>
  <si>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</si>
  <si>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</si>
  <si>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</si>
  <si>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</si>
  <si>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</si>
  <si>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</si>
  <si>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</si>
  <si>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</si>
  <si>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</si>
  <si>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</si>
  <si>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</si>
  <si>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</si>
  <si>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</si>
  <si>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</si>
  <si>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</si>
  <si>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</si>
  <si>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</si>
  <si>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</si>
  <si>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</si>
  <si>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</si>
  <si>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</si>
  <si>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</si>
  <si>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</si>
  <si>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</si>
  <si>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</si>
  <si>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</si>
  <si>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</si>
  <si>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</si>
  <si>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</si>
  <si>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</si>
  <si>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</si>
  <si>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</si>
  <si>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</si>
  <si>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</si>
  <si>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</si>
  <si>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</si>
  <si>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</si>
  <si>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</si>
  <si>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</si>
  <si>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</si>
  <si>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</si>
  <si>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</si>
  <si>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</si>
  <si>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</si>
  <si>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</si>
  <si>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</si>
  <si>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</si>
  <si>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</si>
  <si>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</si>
  <si>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</si>
  <si>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</si>
  <si>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</si>
  <si>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</si>
  <si>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</si>
  <si>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</si>
  <si>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</si>
  <si>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</si>
  <si>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</si>
  <si>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</si>
  <si>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</si>
  <si>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</si>
  <si>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</si>
  <si>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</si>
  <si>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</si>
  <si>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</si>
  <si>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</si>
  <si>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</si>
  <si>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</si>
  <si>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</si>
  <si>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</si>
  <si>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</si>
  <si>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</si>
  <si>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</si>
  <si>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</si>
  <si>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</si>
  <si>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</si>
  <si>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</si>
  <si>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</si>
  <si>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</si>
  <si>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</si>
  <si>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</si>
  <si>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</si>
  <si>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</si>
  <si>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</si>
  <si>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</si>
  <si>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</si>
  <si>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</si>
  <si>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</si>
  <si>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</si>
  <si>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</si>
  <si>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</si>
  <si>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</si>
  <si>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</si>
  <si>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</si>
  <si>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</si>
  <si>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</si>
  <si>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</si>
  <si>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</si>
  <si>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</si>
  <si>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</si>
  <si>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</si>
  <si>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</si>
  <si>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</si>
  <si>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</si>
  <si>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</si>
  <si>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</si>
  <si>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</si>
  <si>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</si>
  <si>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</si>
  <si>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</si>
  <si>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</si>
  <si>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</si>
  <si>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</si>
  <si>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</si>
  <si>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</si>
  <si>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</si>
  <si>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</si>
  <si>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</si>
  <si>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</si>
  <si>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</si>
  <si>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</si>
  <si>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</si>
  <si>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</si>
  <si>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</si>
  <si>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</si>
  <si>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</si>
  <si>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</si>
  <si>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</si>
  <si>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</si>
  <si>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</si>
  <si>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</si>
  <si>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</si>
  <si>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</si>
  <si>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</si>
  <si>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</si>
  <si>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</si>
  <si>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</si>
  <si>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</si>
  <si>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</si>
  <si>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</si>
  <si>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</si>
  <si>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</si>
  <si>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</si>
  <si>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</si>
  <si>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</si>
  <si>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</si>
  <si>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</si>
  <si>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</si>
  <si>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</si>
  <si>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</si>
  <si>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</si>
  <si>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</si>
  <si>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</si>
  <si>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</si>
  <si>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</si>
  <si>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</si>
  <si>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</si>
  <si>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</si>
  <si>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</si>
  <si>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</si>
  <si>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</si>
  <si>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</si>
  <si>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</si>
  <si>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</si>
  <si>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</si>
  <si>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</si>
  <si>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</si>
  <si>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</si>
  <si>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</si>
  <si>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</si>
  <si>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</si>
  <si>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</si>
  <si>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</si>
  <si>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</si>
  <si>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</si>
  <si>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</si>
  <si>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</si>
  <si>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</si>
  <si>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</si>
  <si>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</si>
  <si>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</si>
  <si>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</si>
  <si>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</si>
  <si>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</si>
  <si>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</si>
  <si>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</si>
  <si>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</si>
  <si>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</si>
  <si>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</si>
  <si>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</si>
  <si>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</si>
  <si>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</si>
  <si>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</si>
  <si>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</si>
  <si>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</si>
  <si>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</si>
  <si>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</si>
  <si>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</si>
  <si>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</si>
  <si>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</si>
  <si>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</si>
  <si>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</si>
  <si>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</si>
  <si>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</si>
  <si>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</si>
  <si>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</si>
  <si>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</si>
  <si>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</si>
  <si>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</si>
  <si>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</si>
  <si>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</si>
  <si>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</si>
  <si>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</si>
  <si>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</si>
  <si>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</si>
  <si>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</si>
  <si>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</si>
  <si>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</si>
  <si>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</si>
  <si>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</si>
  <si>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</si>
  <si>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</si>
  <si>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</si>
  <si>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</si>
  <si>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</si>
  <si>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</si>
  <si>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</si>
  <si>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</si>
  <si>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</si>
  <si>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</si>
  <si>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</si>
  <si>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</si>
  <si>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</si>
  <si>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</si>
  <si>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</si>
  <si>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</si>
  <si>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</si>
  <si>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</si>
  <si>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</si>
  <si>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</si>
  <si>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</si>
  <si>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</si>
  <si>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</si>
  <si>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</si>
  <si>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</si>
  <si>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</si>
  <si>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</si>
  <si>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</si>
  <si>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</si>
  <si>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</si>
  <si>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</si>
  <si>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</si>
  <si>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</si>
  <si>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</si>
  <si>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</si>
  <si>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</si>
  <si>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</si>
  <si>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</si>
  <si>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</si>
  <si>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</si>
  <si>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</si>
  <si>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</si>
  <si>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</si>
  <si>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</si>
  <si>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</si>
  <si>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</si>
  <si>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</si>
  <si>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</si>
  <si>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</si>
  <si>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</si>
  <si>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</si>
  <si>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</si>
  <si>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</si>
  <si>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</si>
  <si>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</si>
  <si>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</si>
  <si>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</si>
  <si>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</si>
  <si>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</si>
  <si>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</si>
  <si>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</si>
  <si>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</si>
  <si>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</si>
  <si>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</si>
  <si>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</si>
  <si>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</si>
  <si>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</si>
  <si>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</si>
  <si>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</si>
  <si>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</si>
  <si>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</si>
  <si>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</si>
  <si>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</si>
  <si>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</si>
  <si>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</si>
  <si>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</si>
  <si>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</si>
  <si>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</si>
  <si>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</si>
  <si>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</si>
  <si>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</si>
  <si>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</si>
  <si>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</si>
  <si>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</si>
  <si>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</si>
  <si>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</si>
  <si>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</si>
  <si>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</si>
  <si>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</si>
  <si>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</si>
  <si>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</si>
  <si>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</si>
  <si>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</si>
  <si>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</si>
  <si>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</si>
  <si>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</si>
  <si>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</si>
  <si>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</si>
  <si>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</si>
  <si>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</si>
  <si>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</si>
  <si>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</si>
  <si>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</si>
  <si>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</si>
  <si>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</si>
  <si>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</si>
  <si>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</si>
  <si>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</si>
  <si>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</si>
  <si>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</si>
  <si>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</si>
  <si>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</si>
  <si>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</si>
  <si>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</si>
  <si>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</si>
  <si>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</si>
  <si>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</si>
  <si>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</si>
  <si>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</si>
  <si>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</si>
  <si>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</si>
  <si>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</si>
  <si>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</si>
  <si>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</si>
  <si>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</si>
  <si>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</si>
  <si>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</si>
  <si>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</si>
  <si>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</si>
  <si>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</si>
  <si>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</si>
  <si>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</si>
  <si>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</si>
  <si>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</si>
  <si>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</si>
  <si>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</si>
  <si>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</si>
  <si>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</si>
  <si>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</si>
  <si>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</si>
  <si>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</si>
  <si>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</si>
  <si>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</si>
  <si>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</si>
  <si>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</si>
  <si>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</si>
  <si>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</si>
  <si>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</si>
  <si>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</si>
  <si>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</si>
  <si>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</si>
  <si>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</si>
  <si>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</si>
  <si>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</si>
  <si>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</si>
  <si>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</si>
  <si>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</si>
  <si>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</si>
  <si>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</si>
  <si>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</si>
  <si>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</si>
  <si>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</si>
  <si>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</si>
  <si>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</si>
  <si>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</si>
  <si>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</si>
  <si>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</si>
  <si>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</si>
  <si>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</si>
  <si>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</si>
  <si>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</si>
  <si>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</si>
  <si>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</si>
  <si>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</si>
  <si>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</si>
  <si>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</si>
  <si>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</si>
  <si>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</si>
  <si>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</si>
  <si>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</si>
  <si>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</si>
  <si>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</si>
  <si>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</si>
  <si>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</si>
  <si>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</si>
  <si>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</si>
  <si>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</si>
  <si>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</si>
  <si>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</si>
  <si>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</si>
  <si>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</si>
  <si>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</si>
  <si>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</si>
  <si>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</si>
  <si>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</si>
  <si>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</si>
  <si>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</si>
  <si>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</si>
  <si>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</si>
  <si>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</si>
  <si>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</si>
  <si>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</si>
  <si>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</si>
  <si>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</si>
  <si>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</si>
  <si>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</si>
  <si>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</si>
  <si>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</si>
  <si>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</si>
  <si>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</si>
  <si>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</si>
  <si>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</si>
  <si>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</si>
  <si>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</si>
  <si>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</si>
  <si>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</si>
  <si>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</si>
  <si>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</si>
  <si>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</si>
  <si>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</si>
  <si>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</si>
  <si>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</si>
  <si>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</si>
  <si>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</si>
  <si>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</si>
  <si>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</si>
  <si>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</si>
  <si>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</si>
  <si>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</si>
  <si>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</si>
  <si>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</si>
  <si>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</si>
  <si>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</si>
  <si>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</si>
  <si>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</si>
  <si>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</si>
  <si>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</si>
  <si>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</si>
  <si>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</si>
  <si>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</si>
  <si>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</si>
  <si>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</si>
  <si>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</si>
  <si>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</si>
  <si>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</si>
  <si>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</si>
  <si>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</si>
  <si>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</si>
  <si>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</si>
  <si>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</si>
  <si>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</si>
  <si>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</si>
  <si>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</si>
  <si>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</si>
  <si>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</si>
  <si>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</si>
  <si>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</si>
  <si>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</si>
  <si>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</si>
  <si>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</si>
  <si>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</si>
  <si>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</si>
  <si>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</si>
  <si>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</si>
  <si>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</si>
  <si>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</si>
  <si>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</si>
  <si>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</si>
  <si>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</si>
  <si>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</si>
  <si>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</si>
  <si>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</si>
  <si>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</si>
  <si>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</si>
  <si>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</si>
  <si>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</si>
  <si>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</si>
  <si>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</si>
  <si>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</si>
  <si>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</si>
  <si>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</si>
  <si>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</si>
  <si>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</si>
  <si>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</si>
  <si>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</si>
  <si>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</si>
  <si>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</si>
  <si>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</si>
  <si>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</si>
  <si>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</si>
  <si>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</si>
  <si>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</si>
  <si>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</si>
  <si>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</si>
  <si>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</si>
  <si>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</si>
  <si>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</si>
  <si>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</si>
  <si>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</si>
  <si>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</si>
  <si>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</si>
  <si>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</si>
  <si>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</si>
  <si>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</si>
  <si>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</si>
  <si>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</si>
  <si>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</si>
  <si>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</si>
  <si>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</si>
  <si>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</si>
  <si>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</si>
  <si>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</si>
  <si>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</si>
  <si>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</si>
  <si>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</si>
  <si>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</si>
  <si>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</si>
  <si>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</si>
  <si>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</si>
  <si>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</si>
  <si>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</si>
  <si>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</si>
  <si>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</si>
  <si>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</si>
  <si>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</si>
  <si>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</si>
  <si>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</si>
  <si>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</si>
  <si>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</si>
  <si>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</si>
  <si>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</si>
  <si>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</si>
  <si>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</si>
  <si>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</si>
  <si>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</si>
  <si>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</si>
  <si>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</si>
  <si>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</si>
  <si>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</si>
  <si>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</si>
  <si>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</si>
  <si>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</si>
  <si>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</si>
  <si>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</si>
  <si>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</si>
  <si>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</si>
  <si>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</si>
  <si>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</si>
  <si>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</si>
  <si>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</si>
  <si>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</si>
  <si>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</si>
  <si>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</si>
  <si>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</si>
  <si>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</si>
  <si>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</si>
  <si>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</si>
  <si>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</si>
  <si>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</si>
  <si>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</si>
  <si>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</si>
  <si>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</si>
  <si>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</si>
  <si>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</si>
  <si>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</si>
  <si>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</si>
  <si>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</si>
  <si>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</si>
  <si>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</si>
  <si>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</si>
  <si>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</si>
  <si>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</si>
  <si>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</si>
  <si>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</si>
  <si>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</si>
  <si>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</si>
  <si>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</si>
  <si>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</si>
  <si>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</si>
  <si>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</si>
  <si>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</si>
  <si>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</si>
  <si>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</si>
  <si>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</si>
  <si>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</si>
  <si>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</si>
  <si>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</si>
  <si>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</si>
  <si>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</si>
  <si>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</si>
  <si>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</si>
  <si>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</si>
  <si>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</si>
  <si>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</si>
  <si>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</si>
  <si>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</si>
  <si>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</si>
  <si>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</si>
  <si>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</si>
  <si>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</si>
  <si>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</si>
  <si>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</si>
  <si>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</si>
  <si>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</si>
  <si>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</si>
  <si>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</si>
  <si>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</si>
  <si>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</si>
  <si>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</si>
  <si>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</si>
  <si>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</si>
  <si>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</si>
  <si>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</si>
  <si>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</si>
  <si>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</si>
  <si>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</si>
  <si>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</si>
  <si>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</si>
  <si>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</si>
  <si>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</si>
  <si>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</si>
  <si>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</si>
  <si>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</si>
  <si>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</si>
  <si>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</si>
  <si>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</si>
  <si>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</si>
  <si>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</si>
  <si>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</si>
  <si>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</si>
  <si>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</si>
  <si>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</si>
  <si>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</si>
  <si>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</si>
  <si>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</si>
  <si>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</si>
  <si>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</si>
  <si>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</si>
  <si>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</si>
  <si>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</si>
  <si>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</si>
  <si>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</si>
  <si>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</si>
  <si>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</si>
  <si>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</si>
  <si>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</si>
  <si>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</si>
  <si>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</si>
  <si>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</si>
  <si>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</si>
  <si>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</si>
  <si>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</si>
  <si>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</si>
  <si>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</si>
  <si>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</si>
  <si>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</si>
  <si>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</si>
  <si>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</si>
  <si>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</si>
  <si>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</si>
  <si>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</si>
  <si>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</si>
  <si>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</si>
  <si>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</si>
  <si>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</si>
  <si>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</si>
  <si>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</si>
  <si>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</si>
  <si>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</si>
  <si>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</si>
  <si>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</si>
  <si>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</si>
  <si>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</si>
  <si>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</si>
  <si>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</si>
  <si>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</si>
  <si>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</si>
  <si>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</si>
  <si>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</si>
  <si>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</si>
  <si>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</si>
  <si>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</si>
  <si>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</si>
  <si>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</si>
  <si>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</si>
  <si>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</si>
  <si>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</si>
  <si>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</si>
  <si>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</si>
  <si>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</si>
  <si>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</si>
  <si>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</si>
  <si>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</si>
  <si>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</si>
  <si>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</si>
  <si>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</si>
  <si>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</si>
  <si>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</si>
  <si>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</si>
  <si>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</si>
  <si>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</si>
  <si>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</si>
  <si>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</si>
  <si>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</si>
  <si>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</si>
  <si>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</si>
  <si>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</si>
  <si>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</si>
  <si>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</si>
  <si>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</si>
  <si>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</si>
  <si>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</si>
  <si>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</si>
  <si>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</si>
  <si>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</si>
  <si>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</si>
  <si>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</si>
  <si>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</si>
  <si>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</si>
  <si>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</si>
  <si>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</si>
  <si>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</si>
  <si>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</si>
  <si>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</si>
  <si>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</si>
  <si>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</si>
  <si>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</si>
  <si>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</si>
  <si>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</si>
  <si>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</si>
  <si>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</si>
  <si>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</si>
  <si>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</si>
  <si>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</si>
  <si>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</si>
  <si>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</si>
  <si>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</si>
  <si>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</si>
  <si>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</si>
  <si>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</si>
  <si>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</si>
  <si>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</si>
  <si>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</si>
  <si>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</si>
  <si>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</si>
  <si>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</si>
  <si>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</si>
  <si>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</si>
  <si>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</si>
  <si>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</si>
  <si>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</si>
  <si>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</si>
  <si>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</si>
  <si>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</si>
  <si>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</si>
  <si>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</si>
  <si>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</si>
  <si>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</si>
  <si>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</si>
  <si>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</si>
  <si>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</si>
  <si>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</si>
  <si>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</si>
  <si>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</si>
  <si>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</si>
  <si>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</si>
  <si>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</si>
  <si>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</si>
  <si>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</si>
  <si>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</si>
  <si>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</si>
  <si>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</si>
  <si>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</si>
  <si>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</si>
  <si>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</si>
  <si>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</si>
  <si>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</si>
  <si>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</si>
  <si>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</si>
  <si>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</si>
  <si>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</si>
  <si>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</si>
  <si>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</si>
  <si>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</si>
  <si>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</si>
  <si>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</si>
  <si>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</si>
  <si>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</si>
  <si>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</si>
  <si>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</si>
  <si>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</si>
  <si>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</si>
  <si>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</si>
  <si>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</si>
  <si>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</si>
  <si>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</si>
  <si>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</si>
  <si>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</si>
  <si>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</si>
  <si>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</si>
  <si>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</si>
  <si>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</si>
  <si>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</si>
  <si>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</si>
  <si>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</si>
  <si>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</si>
  <si>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</si>
  <si>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</si>
  <si>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</si>
  <si>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</si>
  <si>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</si>
  <si>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</si>
  <si>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</si>
  <si>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</si>
  <si>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</si>
  <si>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</si>
  <si>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</si>
  <si>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</si>
  <si>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</si>
  <si>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</si>
  <si>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</si>
  <si>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</si>
  <si>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</si>
  <si>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</si>
  <si>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</si>
  <si>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</si>
  <si>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</si>
  <si>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</si>
  <si>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</si>
  <si>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</si>
  <si>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</si>
  <si>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</si>
  <si>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</si>
  <si>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</si>
  <si>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</si>
  <si>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</si>
  <si>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</si>
  <si>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</si>
  <si>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</si>
  <si>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</si>
  <si>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</si>
  <si>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</si>
  <si>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</si>
  <si>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</si>
  <si>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</si>
  <si>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</si>
  <si>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</si>
  <si>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</si>
  <si>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</si>
  <si>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</si>
  <si>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</si>
  <si>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</si>
  <si>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</si>
  <si>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</si>
  <si>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</si>
  <si>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</si>
  <si>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</si>
  <si>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</si>
  <si>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</si>
  <si>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</si>
  <si>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</si>
  <si>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</si>
  <si>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</si>
  <si>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</si>
  <si>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</si>
  <si>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</si>
  <si>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</si>
  <si>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</si>
  <si>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</si>
  <si>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</si>
  <si>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</si>
  <si>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</si>
  <si>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</si>
  <si>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</si>
  <si>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</si>
  <si>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</si>
  <si>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</si>
  <si>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</si>
  <si>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</si>
  <si>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</si>
  <si>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</si>
  <si>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</si>
  <si>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</si>
  <si>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</si>
  <si>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</si>
  <si>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</si>
  <si>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</si>
  <si>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</si>
  <si>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</si>
  <si>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</si>
  <si>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</si>
  <si>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</si>
  <si>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</si>
  <si>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</si>
  <si>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</si>
  <si>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</si>
  <si>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</si>
  <si>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</si>
  <si>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</si>
  <si>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</si>
  <si>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</si>
  <si>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</si>
  <si>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</si>
  <si>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</si>
  <si>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</si>
  <si>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</si>
  <si>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</si>
  <si>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</si>
  <si>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</si>
  <si>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</si>
  <si>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</si>
  <si>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</si>
  <si>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</si>
  <si>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</si>
  <si>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</si>
  <si>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</si>
  <si>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</si>
  <si>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</si>
  <si>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</si>
  <si>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</si>
  <si>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</si>
  <si>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</si>
  <si>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</si>
  <si>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</si>
  <si>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</si>
  <si>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</si>
  <si>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</si>
  <si>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</si>
  <si>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</si>
  <si>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</si>
  <si>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</si>
  <si>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</si>
  <si>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</si>
  <si>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</si>
  <si>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</si>
  <si>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</si>
  <si>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</si>
  <si>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</si>
  <si>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</si>
  <si>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</si>
  <si>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</si>
  <si>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</si>
  <si>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</si>
  <si>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</si>
  <si>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</si>
  <si>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</si>
  <si>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</si>
  <si>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</si>
  <si>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</si>
  <si>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</si>
  <si>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</si>
  <si>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</si>
  <si>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</si>
  <si>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</si>
  <si>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</si>
  <si>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</si>
  <si>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</si>
  <si>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</si>
  <si>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</si>
  <si>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</si>
  <si>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</si>
  <si>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</si>
  <si>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</si>
  <si>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</si>
  <si>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</si>
  <si>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</si>
  <si>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</si>
  <si>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</si>
  <si>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</si>
  <si>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</si>
  <si>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</si>
  <si>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</si>
  <si>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</si>
  <si>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</si>
  <si>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</si>
  <si>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</si>
  <si>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</si>
  <si>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</si>
  <si>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</si>
  <si>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</si>
  <si>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</si>
  <si>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</si>
  <si>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</si>
  <si>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</si>
  <si>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</si>
  <si>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</si>
  <si>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</si>
  <si>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</si>
  <si>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</si>
  <si>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</si>
  <si>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</si>
  <si>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</si>
  <si>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</si>
  <si>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</si>
  <si>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</si>
  <si>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</si>
  <si>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</si>
  <si>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</si>
  <si>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</si>
  <si>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</si>
  <si>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</si>
  <si>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</si>
  <si>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</si>
  <si>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</si>
  <si>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</si>
  <si>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</si>
  <si>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</si>
  <si>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</si>
  <si>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</si>
  <si>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</si>
  <si>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</si>
  <si>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</si>
  <si>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</si>
  <si>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</si>
  <si>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</si>
  <si>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</si>
  <si>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</si>
  <si>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</si>
  <si>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</si>
  <si>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</si>
  <si>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</si>
  <si>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</si>
  <si>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</si>
  <si>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</si>
  <si>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</si>
  <si>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</si>
  <si>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</si>
  <si>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</si>
  <si>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</si>
  <si>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</si>
  <si>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</si>
  <si>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</si>
  <si>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</si>
  <si>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</si>
  <si>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</si>
  <si>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</si>
  <si>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</si>
  <si>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</si>
  <si>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</si>
  <si>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</si>
  <si>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</si>
  <si>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</si>
  <si>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</si>
  <si>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</si>
  <si>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</si>
  <si>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</si>
  <si>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</si>
  <si>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</si>
  <si>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</si>
  <si>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</si>
  <si>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</si>
  <si>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</si>
  <si>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</si>
  <si>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</si>
  <si>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</si>
  <si>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</si>
  <si>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</si>
  <si>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</si>
  <si>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</si>
  <si>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</si>
  <si>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</si>
  <si>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</si>
  <si>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</si>
  <si>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</si>
  <si>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</si>
  <si>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</si>
  <si>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</si>
  <si>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</si>
  <si>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</si>
  <si>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</si>
  <si>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</si>
  <si>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</si>
  <si>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</si>
  <si>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</si>
  <si>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</si>
  <si>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</si>
  <si>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</si>
  <si>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</si>
  <si>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</si>
  <si>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</si>
  <si>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</si>
  <si>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</si>
  <si>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</si>
  <si>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</si>
  <si>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</si>
  <si>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</si>
  <si>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</si>
  <si>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</si>
  <si>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</si>
  <si>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</si>
  <si>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</si>
  <si>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</si>
  <si>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</si>
  <si>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</si>
  <si>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</si>
  <si>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</si>
  <si>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</si>
  <si>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</si>
  <si>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</si>
  <si>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</si>
  <si>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</si>
  <si>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</si>
  <si>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</si>
  <si>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</si>
  <si>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</si>
  <si>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</si>
  <si>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</si>
  <si>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</si>
  <si>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</si>
  <si>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</si>
  <si>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</si>
  <si>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</si>
  <si>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</si>
  <si>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</si>
  <si>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</si>
  <si>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</si>
  <si>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</si>
  <si>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</si>
  <si>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</si>
  <si>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</si>
  <si>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</si>
  <si>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</si>
  <si>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</si>
  <si>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</si>
  <si>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</si>
  <si>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</si>
  <si>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</si>
  <si>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</si>
  <si>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</si>
  <si>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</si>
  <si>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</si>
  <si>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</si>
  <si>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</si>
  <si>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</si>
  <si>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</si>
  <si>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</si>
  <si>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</si>
  <si>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</si>
  <si>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</si>
  <si>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</si>
  <si>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</si>
  <si>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</si>
  <si>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</si>
  <si>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</si>
  <si>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</si>
  <si>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</si>
  <si>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</si>
  <si>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</si>
  <si>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</si>
  <si>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</si>
  <si>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</si>
  <si>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</si>
  <si>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</si>
  <si>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</si>
  <si>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</si>
  <si>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</si>
  <si>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</si>
  <si>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</si>
  <si>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</si>
  <si>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</si>
  <si>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</si>
  <si>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</si>
  <si>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</si>
  <si>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</si>
  <si>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</si>
  <si>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</si>
  <si>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</si>
  <si>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</si>
  <si>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</si>
  <si>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</si>
  <si>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</si>
  <si>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</si>
  <si>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</si>
  <si>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</si>
  <si>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</si>
  <si>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</si>
  <si>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</si>
  <si>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</si>
  <si>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</si>
  <si>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</si>
  <si>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</si>
  <si>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</si>
  <si>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</si>
  <si>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</si>
  <si>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</si>
  <si>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</si>
  <si>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</si>
  <si>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</si>
  <si>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</si>
  <si>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</si>
  <si>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</si>
  <si>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</si>
  <si>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</si>
  <si>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</si>
  <si>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</si>
  <si>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</si>
  <si>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</si>
  <si>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</si>
  <si>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</si>
  <si>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</si>
  <si>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</si>
  <si>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</si>
  <si>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</si>
  <si>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</si>
  <si>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</si>
  <si>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</si>
  <si>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</si>
  <si>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</si>
  <si>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</si>
  <si>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</si>
  <si>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</si>
  <si>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</si>
  <si>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</si>
  <si>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</si>
  <si>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</si>
  <si>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</si>
  <si>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</si>
  <si>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</si>
  <si>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</si>
  <si>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</si>
  <si>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</si>
  <si>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</si>
  <si>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</si>
  <si>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</si>
  <si>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</si>
  <si>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</si>
  <si>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</si>
  <si>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</si>
  <si>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</si>
  <si>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</si>
  <si>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</si>
  <si>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</si>
  <si>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</si>
  <si>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</si>
  <si>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</si>
  <si>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</si>
  <si>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</si>
  <si>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</si>
  <si>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</si>
  <si>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</si>
  <si>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</si>
  <si>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</si>
  <si>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</si>
  <si>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</si>
  <si>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</si>
  <si>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</si>
  <si>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</si>
  <si>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</si>
  <si>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</si>
  <si>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</si>
  <si>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</si>
  <si>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</si>
  <si>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</si>
  <si>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</si>
  <si>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</si>
  <si>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</si>
  <si>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</si>
  <si>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</si>
  <si>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</si>
  <si>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</si>
  <si>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</si>
  <si>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</si>
  <si>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</si>
  <si>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</si>
  <si>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</si>
  <si>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</si>
  <si>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</si>
  <si>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</si>
  <si>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</si>
  <si>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</si>
  <si>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</si>
  <si>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</si>
  <si>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</si>
  <si>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</si>
  <si>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</si>
  <si>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</si>
  <si>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</si>
  <si>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</si>
  <si>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</si>
  <si>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</si>
  <si>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</si>
  <si>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</si>
  <si>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</si>
  <si>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</si>
  <si>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</si>
  <si>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</si>
  <si>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</si>
  <si>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</si>
  <si>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</si>
  <si>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</si>
  <si>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</si>
  <si>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</si>
  <si>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</si>
  <si>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</si>
  <si>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</si>
  <si>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</si>
  <si>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</si>
  <si>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</si>
  <si>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</si>
  <si>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</si>
  <si>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</si>
  <si>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</si>
  <si>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</si>
  <si>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</si>
  <si>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</si>
  <si>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</si>
  <si>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</si>
  <si>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</si>
  <si>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</si>
  <si>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</si>
  <si>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</si>
  <si>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</si>
  <si>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</si>
  <si>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</si>
  <si>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</si>
  <si>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</si>
  <si>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</si>
  <si>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</si>
  <si>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</si>
  <si>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</si>
  <si>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</si>
  <si>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</si>
  <si>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</si>
  <si>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</si>
  <si>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</si>
  <si>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</si>
  <si>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</si>
  <si>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</si>
  <si>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</si>
  <si>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</si>
  <si>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</si>
  <si>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</si>
  <si>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</si>
  <si>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</si>
  <si>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</si>
  <si>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</si>
  <si>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</si>
  <si>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</si>
  <si>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</si>
  <si>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</si>
  <si>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</si>
  <si>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</si>
  <si>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</si>
  <si>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</si>
  <si>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</si>
  <si>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</si>
  <si>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</si>
  <si>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</si>
  <si>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</si>
  <si>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</si>
  <si>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</si>
  <si>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</si>
  <si>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</si>
  <si>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</si>
  <si>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</si>
  <si>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</si>
  <si>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</si>
  <si>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</si>
  <si>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</si>
  <si>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</si>
  <si>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</si>
  <si>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</si>
  <si>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</si>
  <si>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</si>
  <si>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</si>
  <si>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</si>
  <si>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</si>
  <si>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</si>
  <si>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</si>
  <si>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</si>
  <si>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</si>
  <si>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</si>
  <si>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</si>
  <si>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</si>
  <si>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</si>
  <si>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</si>
  <si>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</si>
  <si>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</si>
  <si>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</si>
  <si>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</si>
  <si>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</si>
  <si>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</si>
  <si>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</si>
  <si>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</si>
  <si>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</si>
  <si>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</si>
  <si>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</si>
  <si>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</si>
  <si>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</si>
  <si>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</si>
  <si>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</si>
  <si>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</si>
  <si>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</si>
  <si>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</si>
  <si>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</si>
  <si>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</si>
  <si>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</si>
  <si>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</si>
  <si>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</si>
  <si>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</si>
  <si>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</si>
  <si>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</si>
  <si>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</si>
  <si>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</si>
  <si>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</si>
  <si>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</si>
  <si>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</si>
  <si>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</si>
  <si>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</si>
  <si>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</si>
  <si>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</si>
  <si>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</si>
  <si>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</si>
  <si>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</si>
  <si>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</si>
  <si>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</si>
  <si>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</si>
  <si>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</si>
  <si>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</si>
  <si>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</si>
  <si>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</si>
  <si>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</si>
  <si>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</si>
  <si>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</si>
  <si>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</si>
  <si>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</si>
  <si>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</si>
  <si>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</si>
  <si>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</si>
  <si>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</si>
  <si>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</si>
  <si>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</si>
  <si>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</si>
  <si>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</si>
  <si>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</si>
  <si>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</si>
  <si>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</si>
  <si>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</si>
  <si>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</si>
  <si>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</si>
  <si>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</si>
  <si>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</si>
  <si>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</si>
  <si>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</si>
  <si>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</si>
  <si>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</si>
  <si>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</si>
  <si>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</si>
  <si>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</si>
  <si>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</si>
  <si>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</si>
  <si>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</si>
  <si>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</si>
  <si>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</si>
  <si>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</si>
  <si>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</si>
  <si>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</si>
  <si>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</si>
  <si>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</si>
  <si>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</si>
  <si>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</si>
  <si>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</si>
  <si>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</si>
  <si>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</si>
  <si>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</si>
  <si>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</si>
  <si>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</si>
  <si>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</si>
  <si>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</si>
  <si>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</si>
  <si>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</si>
  <si>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</si>
  <si>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</si>
  <si>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</si>
  <si>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</si>
  <si>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</si>
  <si>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</si>
  <si>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</si>
  <si>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</si>
  <si>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</si>
  <si>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</si>
  <si>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</si>
  <si>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</si>
  <si>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</si>
  <si>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</si>
  <si>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</si>
  <si>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</si>
  <si>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</si>
  <si>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</si>
  <si>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</si>
  <si>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</si>
  <si>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</si>
  <si>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</si>
  <si>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</si>
  <si>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</si>
  <si>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</si>
  <si>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</si>
  <si>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</si>
  <si>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</si>
  <si>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</si>
  <si>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</si>
  <si>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</si>
  <si>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</si>
  <si>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</si>
  <si>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</si>
  <si>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</si>
  <si>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</si>
  <si>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</si>
  <si>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</si>
  <si>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</si>
  <si>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</si>
  <si>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</si>
  <si>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</si>
  <si>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</si>
  <si>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</si>
  <si>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</si>
  <si>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</si>
  <si>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</si>
  <si>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</si>
  <si>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</si>
  <si>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</si>
  <si>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</si>
  <si>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</si>
  <si>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</si>
  <si>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</si>
  <si>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</si>
  <si>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</si>
  <si>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</si>
  <si>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</si>
  <si>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</si>
  <si>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</si>
  <si>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</si>
  <si>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</si>
  <si>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</si>
  <si>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</si>
  <si>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</si>
  <si>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</si>
  <si>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</si>
  <si>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</si>
  <si>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</si>
  <si>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</si>
  <si>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</si>
  <si>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</si>
  <si>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</si>
  <si>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</si>
  <si>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</si>
  <si>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</si>
  <si>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</si>
  <si>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</si>
  <si>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</si>
  <si>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</si>
  <si>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</si>
  <si>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</si>
  <si>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</si>
  <si>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</si>
  <si>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</si>
  <si>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</si>
  <si>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</si>
  <si>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</si>
  <si>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</si>
  <si>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</si>
  <si>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</si>
  <si>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</si>
  <si>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</si>
  <si>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</si>
  <si>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</si>
  <si>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</si>
  <si>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</si>
  <si>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</si>
  <si>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</si>
  <si>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</si>
  <si>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</si>
  <si>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</si>
  <si>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</si>
  <si>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</si>
  <si>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</si>
  <si>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</si>
  <si>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</si>
  <si>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</si>
  <si>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</si>
  <si>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</si>
  <si>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</si>
  <si>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</si>
  <si>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</si>
  <si>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</si>
  <si>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</si>
  <si>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</si>
  <si>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</si>
  <si>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</si>
  <si>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</si>
  <si>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</si>
  <si>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</si>
  <si>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</si>
  <si>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</si>
  <si>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</si>
  <si>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</si>
  <si>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</si>
  <si>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</si>
  <si>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</si>
  <si>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</si>
  <si>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</si>
  <si>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</si>
  <si>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</si>
  <si>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</si>
  <si>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</si>
  <si>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</si>
  <si>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</si>
  <si>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</si>
  <si>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</si>
  <si>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</si>
  <si>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</si>
  <si>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</si>
  <si>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</si>
  <si>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</si>
  <si>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</si>
  <si>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</si>
  <si>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</si>
  <si>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</si>
  <si>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</si>
  <si>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</si>
  <si>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</si>
  <si>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</si>
  <si>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</si>
  <si>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</si>
  <si>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</si>
  <si>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</si>
  <si>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</si>
  <si>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</si>
  <si>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</si>
  <si>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</si>
  <si>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</si>
  <si>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</si>
  <si>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</si>
  <si>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</si>
  <si>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</si>
  <si>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</si>
  <si>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</si>
  <si>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</si>
  <si>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</si>
  <si>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</si>
  <si>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</si>
  <si>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</si>
  <si>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</si>
  <si>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</si>
  <si>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</si>
  <si>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</si>
  <si>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</si>
  <si>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</si>
  <si>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</si>
  <si>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</si>
  <si>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</si>
  <si>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</si>
  <si>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</si>
  <si>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</si>
  <si>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</si>
  <si>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</si>
  <si>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</si>
  <si>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</si>
  <si>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</si>
  <si>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</si>
  <si>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</si>
  <si>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</si>
  <si>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</si>
  <si>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</si>
  <si>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</si>
  <si>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</si>
  <si>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</si>
  <si>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</si>
  <si>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</si>
  <si>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</si>
  <si>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</si>
  <si>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</si>
  <si>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</si>
  <si>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</si>
  <si>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</si>
  <si>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</si>
  <si>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</si>
  <si>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</si>
  <si>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</si>
  <si>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</si>
  <si>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</si>
  <si>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</si>
  <si>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</si>
  <si>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</si>
  <si>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</si>
  <si>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</si>
  <si>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</si>
  <si>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</si>
  <si>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</si>
  <si>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</si>
  <si>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</si>
  <si>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</si>
  <si>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</si>
  <si>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</si>
  <si>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</si>
  <si>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</si>
  <si>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</si>
  <si>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</si>
  <si>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</si>
  <si>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</si>
  <si>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</si>
  <si>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</si>
  <si>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</si>
  <si>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</si>
  <si>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</si>
  <si>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</si>
  <si>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</si>
  <si>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</si>
  <si>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</si>
  <si>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</si>
  <si>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</si>
  <si>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</si>
  <si>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</si>
  <si>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</si>
  <si>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</si>
  <si>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</si>
  <si>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</si>
  <si>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</si>
  <si>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</si>
  <si>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</si>
  <si>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</si>
  <si>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</si>
  <si>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</si>
  <si>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</si>
  <si>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</si>
  <si>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</si>
  <si>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</si>
  <si>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</si>
  <si>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</si>
  <si>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</si>
  <si>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</si>
  <si>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</si>
  <si>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</si>
  <si>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</si>
  <si>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</si>
  <si>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</si>
  <si>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</si>
  <si>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</si>
  <si>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</si>
  <si>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</si>
  <si>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</si>
  <si>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</si>
  <si>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</si>
  <si>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</si>
  <si>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</si>
  <si>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</si>
  <si>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</si>
  <si>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</si>
  <si>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</si>
  <si>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</si>
  <si>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</si>
  <si>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</si>
  <si>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</si>
  <si>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</si>
  <si>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</si>
  <si>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</si>
  <si>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</si>
  <si>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</si>
  <si>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</si>
  <si>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</si>
  <si>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</si>
  <si>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</si>
  <si>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</si>
  <si>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</si>
  <si>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</si>
  <si>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</si>
  <si>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</si>
  <si>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</si>
  <si>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</si>
  <si>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</si>
  <si>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</si>
  <si>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</si>
  <si>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</si>
  <si>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</si>
  <si>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</si>
  <si>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</si>
  <si>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</si>
  <si>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</si>
  <si>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</si>
  <si>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</si>
  <si>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</si>
  <si>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</si>
  <si>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</si>
  <si>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</si>
  <si>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</si>
  <si>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</si>
  <si>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</si>
  <si>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</si>
  <si>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</si>
  <si>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</si>
  <si>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</si>
  <si>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</si>
  <si>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</si>
  <si>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</si>
  <si>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</si>
  <si>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</si>
  <si>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</si>
  <si>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</si>
  <si>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</si>
  <si>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</si>
  <si>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</si>
  <si>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</si>
  <si>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</si>
  <si>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</si>
  <si>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</si>
  <si>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</si>
  <si>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</si>
  <si>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</si>
  <si>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</si>
  <si>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</si>
  <si>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</si>
  <si>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</si>
  <si>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</si>
  <si>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</si>
  <si>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</si>
  <si>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</si>
  <si>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</si>
  <si>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</si>
  <si>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</si>
  <si>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</si>
  <si>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</si>
  <si>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</si>
  <si>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</si>
  <si>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</si>
  <si>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</si>
  <si>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</si>
  <si>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</si>
  <si>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</si>
  <si>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</si>
  <si>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</si>
  <si>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</si>
  <si>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</si>
  <si>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</si>
  <si>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</si>
  <si>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</si>
  <si>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</si>
  <si>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</si>
  <si>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</si>
  <si>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</si>
  <si>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</si>
  <si>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</si>
  <si>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</si>
  <si>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</si>
  <si>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</si>
  <si>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</si>
  <si>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</si>
  <si>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</si>
  <si>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</si>
  <si>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</si>
  <si>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</si>
  <si>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</si>
  <si>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</si>
  <si>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</si>
  <si>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</si>
  <si>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</si>
  <si>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</si>
  <si>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</si>
  <si>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</si>
  <si>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</si>
  <si>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</si>
  <si>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</si>
  <si>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</si>
  <si>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</si>
  <si>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</si>
  <si>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</si>
  <si>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</si>
  <si>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</si>
  <si>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</si>
  <si>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</si>
  <si>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</si>
  <si>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</si>
  <si>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</si>
  <si>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</si>
  <si>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</si>
  <si>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</si>
  <si>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</si>
  <si>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</si>
  <si>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</si>
  <si>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</si>
  <si>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</si>
  <si>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</si>
  <si>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</si>
  <si>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</si>
  <si>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</si>
  <si>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</si>
  <si>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</si>
  <si>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</si>
  <si>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</si>
  <si>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</si>
  <si>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</si>
  <si>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</si>
  <si>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</si>
  <si>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</si>
  <si>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</si>
  <si>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</si>
  <si>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</si>
  <si>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</si>
  <si>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</si>
  <si>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</si>
  <si>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</si>
  <si>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</si>
  <si>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</si>
  <si>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</si>
  <si>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</si>
  <si>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</si>
  <si>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</si>
  <si>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</si>
  <si>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</si>
  <si>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</si>
  <si>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</si>
  <si>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</si>
  <si>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</si>
  <si>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</si>
  <si>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</si>
  <si>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</si>
  <si>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</si>
  <si>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</si>
  <si>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</si>
  <si>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</si>
  <si>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</si>
  <si>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</si>
  <si>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</si>
  <si>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</si>
  <si>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</si>
  <si>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</si>
  <si>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</si>
  <si>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</si>
  <si>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</si>
  <si>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</si>
  <si>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</si>
  <si>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</si>
  <si>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</si>
  <si>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</si>
  <si>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</si>
  <si>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</si>
  <si>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</si>
  <si>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</si>
  <si>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</si>
  <si>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</si>
  <si>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</si>
  <si>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</si>
  <si>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</si>
  <si>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</si>
  <si>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</si>
  <si>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</si>
  <si>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</si>
  <si>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</si>
  <si>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</si>
  <si>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</si>
  <si>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</si>
  <si>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</si>
  <si>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</si>
  <si>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</si>
  <si>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</si>
  <si>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</si>
  <si>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</si>
  <si>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</si>
  <si>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</si>
  <si>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</si>
  <si>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</si>
  <si>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</si>
  <si>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</si>
  <si>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</si>
  <si>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</si>
  <si>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</si>
  <si>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</si>
  <si>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</si>
  <si>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</si>
  <si>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</si>
  <si>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</si>
  <si>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</si>
  <si>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</si>
  <si>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</si>
  <si>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</si>
  <si>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</si>
  <si>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</si>
  <si>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</si>
  <si>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</si>
  <si>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</si>
  <si>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</si>
  <si>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</si>
  <si>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</si>
  <si>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</si>
  <si>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</si>
  <si>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</si>
  <si>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</si>
  <si>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</si>
  <si>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</si>
  <si>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</si>
  <si>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</si>
  <si>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</si>
  <si>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</si>
  <si>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</si>
  <si>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</si>
  <si>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</si>
  <si>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</si>
  <si>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</si>
  <si>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</si>
  <si>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</si>
  <si>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</si>
  <si>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</si>
  <si>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</si>
  <si>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</si>
  <si>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</si>
  <si>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</si>
  <si>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</si>
  <si>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</si>
  <si>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</si>
  <si>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</si>
  <si>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</si>
  <si>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</si>
  <si>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</si>
  <si>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</si>
  <si>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</si>
  <si>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</si>
  <si>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</si>
  <si>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</si>
  <si>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</si>
  <si>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</si>
  <si>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</si>
  <si>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</si>
  <si>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</si>
  <si>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</si>
  <si>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</si>
  <si>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</si>
  <si>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</si>
  <si>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</si>
  <si>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</si>
  <si>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</si>
  <si>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</si>
  <si>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</si>
  <si>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</si>
  <si>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</si>
  <si>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</si>
  <si>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</si>
  <si>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</si>
  <si>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</si>
  <si>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</si>
  <si>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</si>
  <si>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</si>
  <si>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</si>
  <si>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</si>
  <si>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</si>
  <si>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</si>
  <si>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</si>
  <si>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</si>
  <si>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</si>
  <si>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</si>
  <si>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</si>
  <si>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</si>
  <si>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</si>
  <si>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</si>
  <si>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</si>
  <si>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</si>
  <si>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</si>
  <si>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</si>
  <si>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</si>
  <si>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</si>
  <si>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</si>
  <si>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</si>
  <si>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</si>
  <si>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</si>
  <si>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</si>
  <si>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</si>
  <si>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</si>
  <si>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</si>
  <si>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</si>
  <si>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</si>
  <si>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</si>
  <si>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</si>
  <si>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</si>
  <si>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</si>
  <si>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</si>
  <si>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</si>
  <si>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</si>
  <si>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</si>
  <si>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</si>
  <si>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</si>
  <si>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</si>
  <si>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</si>
  <si>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</si>
  <si>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</si>
  <si>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</si>
  <si>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</si>
  <si>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</si>
  <si>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</si>
  <si>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</si>
  <si>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</si>
  <si>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</si>
  <si>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</si>
  <si>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</si>
  <si>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</si>
  <si>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</si>
  <si>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</si>
  <si>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</si>
  <si>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</si>
  <si>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</si>
  <si>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</si>
  <si>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</si>
  <si>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</si>
  <si>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</si>
  <si>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</si>
  <si>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</si>
  <si>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</si>
  <si>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</si>
  <si>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</si>
  <si>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</si>
  <si>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</si>
  <si>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</si>
  <si>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</si>
  <si>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</si>
  <si>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</si>
  <si>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</si>
  <si>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</si>
  <si>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</si>
  <si>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</si>
  <si>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</si>
  <si>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</si>
  <si>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</si>
  <si>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</si>
  <si>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</si>
  <si>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</si>
  <si>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</si>
  <si>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</si>
  <si>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</si>
  <si>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</si>
  <si>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</si>
  <si>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</si>
  <si>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</si>
  <si>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</si>
  <si>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</si>
  <si>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</si>
  <si>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</si>
  <si>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</si>
  <si>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</si>
  <si>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</si>
  <si>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</si>
  <si>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</si>
  <si>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</si>
  <si>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</si>
  <si>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</si>
  <si>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</si>
  <si>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</si>
  <si>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</si>
  <si>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</si>
  <si>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</si>
  <si>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</si>
  <si>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</si>
  <si>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</si>
  <si>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</si>
  <si>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</si>
  <si>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</si>
  <si>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</si>
  <si>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</si>
  <si>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</si>
  <si>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</si>
  <si>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</si>
  <si>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</si>
  <si>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</si>
  <si>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</si>
  <si>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</si>
  <si>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</si>
  <si>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</si>
  <si>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</si>
  <si>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</si>
  <si>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</si>
  <si>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</si>
  <si>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</si>
  <si>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</si>
  <si>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</si>
  <si>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</si>
  <si>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</si>
  <si>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</si>
  <si>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</si>
  <si>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</si>
  <si>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</si>
  <si>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</si>
  <si>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</si>
  <si>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</si>
  <si>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</si>
  <si>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</si>
  <si>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</si>
  <si>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</si>
  <si>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</si>
  <si>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</si>
  <si>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</si>
  <si>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</si>
  <si>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</si>
  <si>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</si>
  <si>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</si>
  <si>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</si>
  <si>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</si>
  <si>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</si>
  <si>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</si>
  <si>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</si>
  <si>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</si>
  <si>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</si>
  <si>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</si>
  <si>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</si>
  <si>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</si>
  <si>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</si>
  <si>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</si>
  <si>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</si>
  <si>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</si>
  <si>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</si>
  <si>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</si>
  <si>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</si>
  <si>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</si>
  <si>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</si>
  <si>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</si>
  <si>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</si>
  <si>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</si>
  <si>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</si>
  <si>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</si>
  <si>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</si>
  <si>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</si>
  <si>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</si>
  <si>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</si>
  <si>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</si>
  <si>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</si>
  <si>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</si>
  <si>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</si>
  <si>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</si>
  <si>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</si>
  <si>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</si>
  <si>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</si>
  <si>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</si>
  <si>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</si>
  <si>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</si>
  <si>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</si>
  <si>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</si>
  <si>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</si>
  <si>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</si>
  <si>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</si>
  <si>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</si>
  <si>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</si>
  <si>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</si>
  <si>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</si>
  <si>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</si>
  <si>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</si>
  <si>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</si>
  <si>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</si>
  <si>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</si>
  <si>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</si>
  <si>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</si>
  <si>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</si>
  <si>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</si>
  <si>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</si>
  <si>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</si>
  <si>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</si>
  <si>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</si>
  <si>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</si>
  <si>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</si>
  <si>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</si>
  <si>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</si>
  <si>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</si>
  <si>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</si>
  <si>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</si>
  <si>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</si>
  <si>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</si>
  <si>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</si>
  <si>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</si>
  <si>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</si>
  <si>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</si>
  <si>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</si>
  <si>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</si>
  <si>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</si>
  <si>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</si>
  <si>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</si>
  <si>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</si>
  <si>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</si>
  <si>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</si>
  <si>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</si>
  <si>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</si>
  <si>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</si>
  <si>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</si>
  <si>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</si>
  <si>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</si>
  <si>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</si>
  <si>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</si>
  <si>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</si>
  <si>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</si>
  <si>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</si>
  <si>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</si>
  <si>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</si>
  <si>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</si>
  <si>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</si>
  <si>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</si>
  <si>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</si>
  <si>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</si>
  <si>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</si>
  <si>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</si>
  <si>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</si>
  <si>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</si>
  <si>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</si>
  <si>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</si>
  <si>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</si>
  <si>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</si>
  <si>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</si>
  <si>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</si>
  <si>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</si>
  <si>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</si>
  <si>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</si>
  <si>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</si>
  <si>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</si>
  <si>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</si>
  <si>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</si>
  <si>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</si>
  <si>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</si>
  <si>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</si>
  <si>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</si>
  <si>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</si>
  <si>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</si>
  <si>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</si>
  <si>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</si>
  <si>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</si>
  <si>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</si>
  <si>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</si>
  <si>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</si>
  <si>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</si>
  <si>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</si>
  <si>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</si>
  <si>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</si>
  <si>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</si>
  <si>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</si>
  <si>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</si>
  <si>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</si>
  <si>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</si>
  <si>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</si>
  <si>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</si>
  <si>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</si>
  <si>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</si>
  <si>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</si>
  <si>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</si>
  <si>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</si>
  <si>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</si>
  <si>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</si>
  <si>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</si>
  <si>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</si>
  <si>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</si>
  <si>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</si>
  <si>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</si>
  <si>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</si>
  <si>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</si>
  <si>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</si>
  <si>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</si>
  <si>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</si>
  <si>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</si>
  <si>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</si>
  <si>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</si>
  <si>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</si>
  <si>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</si>
  <si>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</si>
  <si>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</si>
  <si>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</si>
  <si>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</si>
  <si>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</si>
  <si>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</si>
  <si>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</si>
  <si>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</si>
  <si>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</si>
  <si>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</si>
  <si>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</si>
  <si>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</si>
  <si>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</si>
  <si>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</si>
  <si>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</si>
  <si>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</si>
  <si>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</si>
  <si>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</si>
  <si>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</si>
  <si>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</si>
  <si>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</si>
  <si>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</si>
  <si>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</si>
  <si>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</si>
  <si>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</si>
  <si>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</si>
  <si>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</si>
  <si>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</si>
  <si>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</si>
  <si>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</si>
  <si>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</si>
  <si>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</si>
  <si>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</si>
  <si>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</si>
  <si>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</si>
  <si>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</si>
  <si>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</si>
  <si>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</si>
  <si>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</si>
  <si>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</si>
  <si>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</si>
  <si>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</si>
  <si>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</si>
  <si>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</si>
  <si>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</si>
  <si>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</si>
  <si>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</si>
  <si>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</si>
  <si>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</si>
  <si>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</si>
  <si>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</si>
  <si>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</si>
  <si>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</si>
  <si>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</si>
  <si>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</si>
  <si>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</si>
  <si>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</si>
  <si>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</si>
  <si>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</si>
  <si>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</si>
  <si>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</si>
  <si>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</si>
  <si>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</si>
  <si>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</si>
  <si>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</si>
  <si>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</si>
  <si>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</si>
  <si>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</si>
  <si>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</si>
  <si>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</si>
  <si>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</si>
  <si>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</si>
  <si>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</si>
  <si>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</si>
  <si>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</si>
  <si>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</si>
  <si>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</si>
  <si>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</si>
  <si>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</si>
  <si>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</si>
  <si>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</si>
  <si>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</si>
  <si>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</si>
  <si>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</si>
  <si>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</si>
  <si>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</si>
  <si>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</si>
  <si>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</si>
  <si>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</si>
  <si>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</si>
  <si>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</si>
  <si>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</si>
  <si>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</si>
  <si>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</si>
  <si>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</si>
  <si>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</si>
  <si>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</si>
  <si>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</si>
  <si>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</si>
  <si>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</si>
  <si>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</si>
  <si>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</si>
  <si>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</si>
  <si>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</si>
  <si>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</si>
  <si>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</si>
  <si>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</si>
  <si>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</si>
  <si>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</si>
  <si>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</si>
  <si>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</si>
  <si>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</si>
  <si>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</si>
  <si>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</si>
  <si>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</si>
  <si>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</si>
  <si>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</si>
  <si>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</si>
  <si>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</si>
  <si>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</si>
  <si>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</si>
  <si>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</si>
  <si>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</si>
  <si>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</si>
  <si>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</si>
  <si>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</si>
  <si>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</si>
  <si>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</si>
  <si>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</si>
  <si>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</si>
  <si>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</si>
  <si>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</si>
  <si>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</si>
  <si>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</si>
  <si>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</si>
  <si>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</si>
  <si>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</si>
  <si>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</si>
  <si>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</si>
  <si>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</si>
  <si>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</si>
  <si>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</si>
  <si>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</si>
  <si>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</si>
  <si>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</si>
  <si>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</si>
  <si>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</si>
  <si>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</si>
  <si>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</si>
  <si>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</si>
  <si>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</si>
  <si>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</si>
  <si>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</si>
  <si>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</si>
  <si>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</si>
  <si>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</si>
  <si>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</si>
  <si>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</si>
  <si>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</si>
  <si>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</si>
  <si>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</si>
  <si>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</si>
  <si>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</si>
  <si>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</si>
  <si>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</si>
  <si>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</si>
  <si>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</si>
  <si>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</si>
  <si>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</si>
  <si>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</si>
  <si>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</si>
  <si>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</si>
  <si>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</si>
  <si>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</si>
  <si>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</si>
  <si>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</si>
  <si>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</si>
  <si>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</si>
  <si>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</si>
  <si>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</si>
  <si>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</si>
  <si>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</si>
  <si>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</si>
  <si>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</si>
  <si>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</si>
  <si>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</si>
  <si>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</si>
  <si>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</si>
  <si>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</si>
  <si>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</si>
  <si>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</si>
  <si>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</si>
  <si>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</si>
  <si>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</si>
  <si>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</si>
  <si>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</si>
  <si>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</si>
  <si>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</si>
  <si>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</si>
  <si>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</si>
  <si>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</si>
  <si>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</si>
  <si>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</si>
  <si>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</si>
  <si>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</si>
  <si>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</si>
  <si>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</si>
  <si>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</si>
  <si>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</si>
  <si>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</si>
  <si>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</si>
  <si>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</si>
  <si>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</si>
  <si>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</si>
  <si>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</si>
  <si>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</si>
  <si>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</si>
  <si>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</si>
  <si>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</si>
  <si>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</si>
  <si>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</si>
  <si>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</si>
  <si>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</si>
  <si>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</si>
  <si>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</si>
  <si>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</si>
  <si>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</si>
  <si>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</si>
  <si>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</si>
  <si>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</si>
  <si>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</si>
  <si>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</si>
  <si>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</si>
  <si>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</si>
  <si>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</si>
  <si>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</si>
  <si>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</si>
  <si>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</si>
  <si>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</si>
  <si>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</si>
  <si>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</si>
  <si>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</si>
  <si>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</si>
  <si>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</si>
  <si>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</si>
  <si>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</si>
  <si>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</si>
  <si>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</si>
  <si>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</si>
  <si>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</si>
  <si>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</si>
  <si>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</si>
  <si>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</si>
  <si>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</si>
  <si>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</si>
  <si>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</si>
  <si>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</si>
  <si>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</si>
  <si>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</si>
  <si>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</si>
  <si>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</si>
  <si>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</si>
  <si>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</si>
  <si>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</si>
  <si>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</si>
  <si>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</si>
  <si>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</si>
  <si>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</si>
  <si>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</si>
  <si>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</si>
  <si>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</si>
  <si>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</si>
  <si>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</si>
  <si>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</si>
  <si>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</si>
  <si>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</si>
  <si>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</si>
  <si>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</si>
  <si>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</si>
  <si>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</si>
  <si>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</si>
  <si>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</si>
  <si>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</si>
  <si>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</si>
  <si>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</si>
  <si>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</si>
  <si>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</si>
  <si>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</si>
  <si>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</si>
  <si>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</si>
  <si>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</si>
  <si>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</si>
  <si>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</si>
  <si>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</si>
  <si>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</si>
  <si>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</si>
  <si>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</si>
  <si>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</si>
  <si>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</si>
  <si>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</si>
  <si>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</si>
  <si>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</si>
  <si>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</si>
  <si>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</si>
  <si>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</si>
  <si>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</si>
  <si>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</si>
  <si>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</si>
  <si>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</si>
  <si>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</si>
  <si>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</si>
  <si>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</si>
  <si>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</si>
  <si>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</si>
  <si>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</si>
  <si>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</si>
  <si>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</si>
  <si>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</si>
  <si>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</si>
  <si>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</si>
  <si>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</si>
  <si>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</si>
  <si>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</si>
  <si>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</si>
  <si>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</si>
  <si>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</si>
  <si>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</si>
  <si>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</si>
  <si>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</si>
  <si>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</si>
  <si>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</si>
  <si>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</si>
  <si>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</si>
  <si>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</si>
  <si>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</si>
  <si>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</si>
  <si>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</si>
  <si>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</si>
  <si>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</si>
  <si>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</si>
  <si>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</si>
  <si>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</si>
  <si>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</si>
  <si>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</si>
  <si>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</si>
  <si>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</si>
  <si>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</si>
  <si>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</si>
  <si>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</si>
  <si>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</si>
  <si>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</si>
  <si>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</si>
  <si>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</si>
  <si>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</si>
  <si>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</si>
  <si>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</si>
  <si>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</si>
  <si>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</si>
  <si>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</si>
  <si>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</si>
  <si>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</si>
  <si>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</si>
  <si>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</si>
  <si>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</si>
  <si>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</si>
  <si>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</si>
  <si>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</si>
  <si>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</si>
  <si>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</si>
  <si>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</si>
  <si>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</si>
  <si>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</si>
  <si>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</si>
  <si>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</si>
  <si>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</si>
  <si>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</si>
  <si>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</si>
  <si>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</si>
  <si>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</si>
  <si>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</si>
  <si>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</si>
  <si>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</si>
  <si>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</si>
  <si>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</si>
  <si>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</si>
  <si>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</si>
  <si>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</si>
  <si>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</si>
  <si>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</si>
  <si>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</si>
  <si>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</si>
  <si>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</si>
  <si>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</si>
  <si>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</si>
  <si>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</si>
  <si>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</si>
  <si>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</si>
  <si>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</si>
  <si>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</si>
  <si>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</si>
  <si>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</si>
  <si>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</si>
  <si>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</si>
  <si>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</si>
  <si>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</si>
  <si>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</si>
  <si>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</si>
  <si>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</si>
  <si>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</si>
  <si>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</si>
  <si>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</si>
  <si>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</si>
  <si>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</si>
  <si>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</si>
  <si>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</si>
  <si>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</si>
  <si>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</si>
  <si>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</si>
  <si>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</si>
  <si>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</si>
  <si>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</si>
  <si>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</si>
  <si>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</si>
  <si>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</si>
  <si>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</si>
  <si>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</si>
  <si>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</si>
  <si>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</si>
  <si>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</si>
  <si>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</si>
  <si>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</si>
  <si>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</si>
  <si>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</si>
  <si>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</si>
  <si>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</si>
  <si>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</si>
  <si>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</si>
  <si>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</si>
  <si>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</si>
  <si>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</si>
  <si>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</si>
  <si>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</si>
  <si>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</si>
  <si>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</si>
  <si>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</si>
  <si>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</si>
  <si>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</si>
  <si>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</si>
  <si>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</si>
  <si>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</si>
  <si>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</si>
  <si>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</si>
  <si>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</si>
  <si>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</si>
  <si>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</si>
  <si>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</si>
  <si>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</si>
  <si>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</si>
  <si>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</si>
  <si>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</si>
  <si>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</si>
  <si>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</si>
  <si>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</si>
  <si>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</si>
  <si>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</si>
  <si>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</si>
  <si>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</si>
  <si>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</si>
  <si>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</si>
  <si>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</si>
  <si>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</si>
  <si>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</si>
  <si>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</si>
  <si>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</si>
  <si>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</si>
  <si>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</si>
  <si>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</si>
  <si>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</si>
  <si>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</si>
  <si>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</si>
  <si>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</si>
  <si>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</si>
  <si>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</si>
  <si>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</si>
  <si>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</si>
  <si>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</si>
  <si>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</si>
  <si>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</si>
  <si>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</si>
  <si>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</si>
  <si>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</si>
  <si>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</si>
  <si>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</si>
  <si>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</si>
  <si>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</si>
  <si>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</si>
  <si>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</si>
  <si>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</si>
  <si>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</si>
  <si>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</si>
  <si>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</si>
  <si>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</si>
  <si>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</si>
  <si>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</si>
  <si>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</si>
  <si>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</si>
  <si>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</si>
  <si>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</si>
  <si>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</si>
  <si>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</si>
  <si>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</si>
  <si>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</si>
  <si>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</si>
  <si>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</si>
  <si>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</si>
  <si>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</si>
  <si>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</si>
  <si>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</si>
  <si>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</si>
  <si>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</si>
  <si>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</si>
  <si>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</si>
  <si>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</si>
  <si>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</si>
  <si>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</si>
  <si>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</si>
  <si>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</si>
  <si>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</si>
  <si>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</si>
  <si>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</si>
  <si>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</si>
  <si>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</si>
  <si>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</si>
  <si>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</si>
  <si>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</si>
  <si>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</si>
  <si>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</si>
  <si>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</si>
  <si>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</si>
  <si>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</si>
  <si>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</si>
  <si>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</si>
  <si>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</si>
  <si>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</si>
  <si>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</si>
  <si>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</si>
  <si>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</si>
  <si>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</si>
  <si>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</si>
  <si>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</si>
  <si>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</si>
  <si>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</si>
  <si>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</si>
  <si>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</si>
  <si>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</si>
  <si>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</si>
  <si>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</si>
  <si>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</si>
  <si>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</si>
  <si>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</si>
  <si>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</si>
  <si>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</si>
  <si>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</si>
  <si>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</si>
  <si>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</si>
  <si>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</si>
  <si>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</si>
  <si>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</si>
  <si>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</si>
  <si>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</si>
  <si>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</si>
  <si>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</si>
  <si>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</si>
  <si>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</si>
  <si>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</si>
  <si>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</si>
  <si>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</si>
  <si>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</si>
  <si>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</si>
  <si>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</si>
  <si>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</si>
  <si>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</si>
  <si>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</si>
  <si>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</si>
  <si>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</si>
  <si>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</si>
  <si>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</si>
  <si>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</si>
  <si>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</si>
  <si>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</si>
  <si>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</si>
  <si>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</si>
  <si>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</si>
  <si>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</si>
  <si>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</si>
  <si>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</si>
  <si>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</si>
  <si>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</si>
  <si>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</si>
  <si>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</si>
  <si>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</si>
  <si>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</si>
  <si>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</si>
  <si>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</si>
  <si>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</si>
  <si>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</si>
  <si>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</si>
  <si>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</si>
  <si>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</si>
  <si>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</si>
  <si>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</si>
  <si>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</si>
  <si>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</si>
  <si>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</si>
  <si>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</si>
  <si>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</si>
  <si>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</si>
  <si>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</si>
  <si>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</si>
  <si>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</si>
  <si>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</si>
  <si>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</si>
  <si>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</si>
  <si>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</si>
  <si>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</si>
  <si>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</si>
  <si>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</si>
  <si>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</si>
  <si>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</si>
  <si>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</si>
  <si>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</si>
  <si>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</si>
  <si>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</si>
  <si>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</si>
  <si>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</si>
  <si>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</si>
  <si>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</si>
  <si>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</si>
  <si>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</si>
  <si>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</si>
  <si>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</si>
  <si>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</si>
  <si>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</si>
  <si>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</si>
  <si>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</si>
  <si>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</si>
  <si>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</si>
  <si>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</si>
  <si>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</si>
  <si>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</si>
  <si>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</si>
  <si>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</si>
  <si>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</si>
  <si>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</si>
  <si>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</si>
  <si>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</si>
  <si>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</si>
  <si>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</si>
  <si>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</si>
  <si>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</si>
  <si>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</si>
  <si>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</si>
  <si>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</si>
  <si>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</si>
  <si>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</si>
  <si>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</si>
  <si>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</si>
  <si>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</si>
  <si>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</si>
  <si>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</si>
  <si>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</si>
  <si>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</si>
  <si>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</si>
  <si>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</si>
  <si>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</si>
  <si>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</si>
  <si>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</si>
  <si>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</si>
  <si>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</si>
  <si>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</si>
  <si>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</si>
  <si>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</si>
  <si>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</si>
  <si>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</si>
  <si>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</si>
  <si>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</si>
  <si>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</si>
  <si>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</si>
  <si>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</si>
  <si>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</si>
  <si>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</si>
  <si>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</si>
  <si>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</si>
  <si>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</si>
  <si>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</si>
  <si>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</si>
  <si>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</si>
  <si>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</si>
  <si>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</si>
  <si>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</si>
  <si>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</si>
  <si>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</si>
  <si>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</si>
  <si>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</si>
  <si>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</si>
  <si>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</si>
  <si>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</si>
  <si>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</si>
  <si>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</si>
  <si>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</si>
  <si>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</si>
  <si>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</si>
  <si>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</si>
  <si>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</si>
  <si>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</si>
  <si>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</si>
  <si>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</si>
  <si>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</si>
  <si>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</si>
  <si>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</si>
  <si>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</si>
  <si>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</si>
  <si>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</si>
  <si>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</si>
  <si>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</si>
  <si>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</si>
  <si>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</si>
  <si>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</si>
  <si>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</si>
  <si>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</si>
  <si>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</si>
  <si>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</si>
  <si>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</si>
  <si>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</si>
  <si>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</si>
  <si>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</si>
  <si>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</si>
  <si>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</si>
  <si>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</si>
  <si>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</si>
  <si>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</si>
  <si>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</si>
  <si>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</si>
  <si>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</si>
  <si>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</si>
  <si>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</si>
  <si>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</si>
  <si>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</si>
  <si>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</si>
  <si>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</si>
  <si>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</si>
  <si>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</si>
  <si>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</si>
  <si>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</si>
  <si>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</si>
  <si>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</si>
  <si>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</si>
  <si>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</si>
  <si>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</si>
  <si>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</si>
  <si>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</si>
  <si>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</si>
  <si>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</si>
  <si>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</si>
  <si>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</si>
  <si>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</si>
  <si>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</si>
  <si>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</si>
  <si>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</si>
  <si>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</si>
  <si>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</si>
  <si>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</si>
  <si>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</si>
  <si>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</si>
  <si>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</si>
  <si>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</si>
  <si>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</si>
  <si>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</si>
  <si>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</si>
  <si>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</si>
  <si>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</si>
  <si>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</si>
  <si>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</si>
  <si>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</si>
  <si>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</si>
  <si>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</si>
  <si>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</si>
  <si>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</si>
  <si>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</si>
  <si>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</si>
  <si>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</si>
  <si>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</si>
  <si>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</si>
  <si>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</si>
  <si>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</si>
  <si>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</si>
  <si>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</si>
  <si>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</si>
  <si>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</si>
  <si>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</si>
  <si>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</si>
  <si>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</si>
  <si>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</si>
  <si>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</si>
  <si>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</si>
  <si>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</si>
  <si>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</si>
  <si>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</si>
  <si>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</si>
  <si>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</si>
  <si>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</si>
  <si>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</si>
  <si>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</si>
  <si>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</si>
  <si>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</si>
  <si>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</si>
  <si>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</si>
  <si>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</si>
  <si>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</si>
  <si>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</si>
  <si>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</si>
  <si>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</si>
  <si>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</si>
  <si>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</si>
  <si>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</si>
  <si>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</si>
  <si>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</si>
  <si>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</si>
  <si>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</si>
  <si>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</si>
  <si>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</si>
  <si>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</si>
  <si>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</si>
  <si>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</si>
  <si>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</si>
  <si>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</si>
  <si>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</si>
  <si>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</si>
  <si>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</si>
  <si>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</si>
  <si>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</si>
  <si>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</si>
  <si>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</si>
  <si>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</si>
  <si>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</si>
  <si>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</si>
  <si>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</si>
  <si>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</si>
  <si>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</si>
  <si>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</si>
  <si>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</si>
  <si>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</si>
  <si>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</si>
  <si>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</si>
  <si>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</si>
  <si>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</si>
  <si>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</si>
  <si>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</si>
  <si>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</si>
  <si>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</si>
  <si>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</si>
  <si>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</si>
  <si>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</si>
  <si>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</si>
  <si>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</si>
  <si>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</si>
  <si>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</si>
  <si>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</si>
  <si>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</si>
  <si>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</si>
  <si>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</si>
  <si>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</si>
  <si>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</si>
  <si>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</si>
  <si>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</si>
  <si>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</si>
  <si>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</si>
  <si>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</si>
  <si>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</si>
  <si>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</si>
  <si>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</si>
  <si>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</si>
  <si>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</si>
  <si>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</si>
  <si>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</si>
  <si>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</si>
  <si>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</si>
  <si>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</si>
  <si>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</si>
  <si>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</si>
  <si>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</si>
  <si>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</si>
  <si>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</si>
  <si>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</si>
  <si>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</si>
  <si>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</si>
  <si>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</si>
  <si>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</si>
  <si>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</si>
  <si>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</si>
  <si>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</si>
  <si>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</si>
  <si>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</si>
  <si>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</si>
  <si>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</si>
  <si>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</si>
  <si>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</si>
  <si>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</si>
  <si>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</si>
  <si>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</si>
  <si>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</si>
  <si>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</si>
  <si>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</si>
  <si>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</si>
  <si>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</si>
  <si>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</si>
  <si>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</si>
  <si>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</si>
  <si>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</si>
  <si>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</si>
  <si>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</si>
  <si>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</si>
  <si>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</si>
  <si>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</si>
  <si>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</si>
  <si>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</si>
  <si>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</si>
  <si>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</si>
  <si>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</si>
  <si>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</si>
  <si>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</si>
  <si>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</si>
  <si>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</si>
  <si>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</si>
  <si>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</si>
  <si>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</si>
  <si>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</si>
  <si>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</si>
  <si>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</si>
  <si>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</si>
  <si>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</si>
  <si>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</si>
  <si>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</si>
  <si>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</si>
  <si>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</si>
  <si>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</si>
  <si>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</si>
  <si>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</si>
  <si>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</si>
  <si>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</si>
  <si>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</si>
  <si>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</si>
  <si>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</si>
  <si>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</si>
  <si>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</si>
  <si>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</si>
  <si>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</si>
  <si>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</si>
  <si>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</si>
  <si>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</si>
  <si>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</si>
  <si>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</si>
  <si>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</si>
  <si>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</si>
  <si>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</si>
  <si>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</si>
  <si>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</si>
  <si>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</si>
  <si>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</si>
  <si>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</si>
  <si>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</si>
  <si>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</si>
  <si>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</si>
  <si>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</si>
  <si>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</si>
  <si>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</si>
  <si>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</si>
  <si>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</si>
  <si>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</si>
  <si>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</si>
  <si>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</si>
  <si>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</si>
  <si>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</si>
  <si>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</si>
  <si>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</si>
  <si>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</si>
  <si>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</si>
  <si>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</si>
  <si>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</si>
  <si>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</si>
  <si>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</si>
  <si>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</si>
  <si>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</si>
  <si>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</si>
  <si>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</si>
  <si>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</si>
  <si>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</si>
  <si>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</si>
  <si>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</si>
  <si>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</si>
  <si>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</si>
  <si>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</si>
  <si>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</si>
  <si>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</si>
  <si>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</si>
  <si>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</si>
  <si>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</si>
  <si>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</si>
  <si>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</si>
  <si>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</si>
  <si>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</si>
  <si>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</si>
  <si>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</si>
  <si>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</si>
  <si>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</si>
  <si>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</si>
  <si>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</si>
  <si>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</si>
  <si>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</si>
  <si>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</si>
  <si>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</si>
  <si>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</si>
  <si>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</si>
  <si>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</si>
  <si>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</si>
  <si>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</si>
  <si>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</si>
  <si>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</si>
  <si>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</si>
  <si>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</si>
  <si>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</si>
  <si>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</si>
  <si>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</si>
  <si>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</si>
  <si>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</si>
  <si>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</si>
  <si>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</si>
  <si>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</si>
  <si>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</si>
  <si>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</si>
  <si>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</si>
  <si>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</si>
  <si>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</si>
  <si>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</si>
  <si>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</si>
  <si>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</si>
  <si>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</si>
  <si>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</si>
  <si>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</si>
  <si>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</si>
  <si>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</si>
  <si>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</si>
  <si>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</si>
  <si>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</si>
  <si>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</si>
  <si>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</si>
  <si>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</si>
  <si>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</si>
  <si>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</si>
  <si>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</si>
  <si>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</si>
  <si>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</si>
  <si>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</si>
  <si>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</si>
  <si>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</si>
  <si>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</si>
  <si>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</si>
  <si>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</si>
  <si>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</si>
  <si>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</si>
  <si>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</si>
  <si>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</si>
  <si>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</si>
  <si>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</si>
  <si>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</si>
  <si>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</si>
  <si>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</si>
  <si>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</si>
  <si>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</si>
  <si>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</si>
  <si>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</si>
  <si>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</si>
  <si>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</si>
  <si>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</si>
  <si>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</si>
  <si>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</si>
  <si>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</si>
  <si>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</si>
  <si>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</si>
  <si>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</si>
  <si>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</si>
  <si>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</si>
  <si>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</si>
  <si>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</si>
  <si>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</si>
  <si>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</si>
  <si>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</si>
  <si>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</si>
  <si>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</si>
  <si>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</si>
  <si>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</si>
  <si>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</si>
  <si>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</si>
  <si>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</si>
  <si>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</si>
  <si>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</si>
  <si>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</si>
  <si>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</si>
  <si>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</si>
  <si>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</si>
  <si>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</si>
  <si>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</si>
  <si>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</si>
  <si>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</si>
  <si>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</si>
  <si>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</si>
  <si>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</si>
  <si>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</si>
  <si>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</si>
  <si>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</si>
  <si>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</si>
  <si>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</si>
  <si>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</si>
  <si>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</si>
  <si>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</si>
  <si>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</si>
  <si>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</si>
  <si>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</si>
  <si>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</si>
  <si>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</si>
  <si>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</si>
  <si>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</si>
  <si>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</si>
  <si>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</si>
  <si>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</si>
  <si>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</si>
  <si>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</si>
  <si>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</si>
  <si>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</si>
  <si>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</si>
  <si>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</si>
  <si>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</si>
  <si>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</si>
  <si>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</si>
  <si>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</si>
  <si>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</si>
  <si>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</si>
  <si>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</si>
  <si>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</si>
  <si>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</si>
  <si>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</si>
  <si>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</si>
  <si>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</si>
  <si>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</si>
  <si>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</si>
  <si>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</si>
  <si>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</si>
  <si>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</si>
  <si>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</si>
  <si>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</si>
  <si>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</si>
  <si>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</si>
  <si>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</si>
  <si>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</si>
  <si>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</si>
  <si>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</si>
  <si>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</si>
  <si>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</si>
  <si>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</si>
  <si>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</si>
  <si>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</si>
  <si>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</si>
  <si>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</si>
  <si>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</si>
  <si>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</si>
  <si>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</si>
  <si>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</si>
  <si>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</si>
  <si>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</si>
  <si>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</si>
  <si>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</si>
  <si>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</si>
  <si>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</si>
  <si>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</si>
  <si>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</si>
  <si>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</si>
  <si>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</si>
  <si>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</si>
  <si>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</si>
  <si>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</si>
  <si>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</si>
  <si>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</si>
  <si>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</si>
  <si>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</si>
  <si>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</si>
  <si>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</si>
  <si>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</si>
  <si>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</si>
  <si>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</si>
  <si>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</si>
  <si>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</si>
  <si>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</si>
  <si>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</si>
  <si>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</si>
  <si>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</si>
  <si>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</si>
  <si>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</si>
  <si>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</si>
  <si>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</si>
  <si>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</si>
  <si>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</si>
  <si>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</si>
  <si>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</si>
  <si>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</si>
  <si>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</si>
  <si>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</si>
  <si>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</si>
  <si>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</si>
  <si>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</si>
  <si>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</si>
  <si>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</si>
  <si>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</si>
  <si>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</si>
  <si>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</si>
  <si>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</si>
  <si>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</si>
  <si>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</si>
  <si>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</si>
  <si>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</si>
  <si>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</si>
  <si>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</si>
  <si>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</si>
  <si>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</si>
  <si>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</si>
  <si>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</si>
  <si>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</si>
  <si>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</si>
  <si>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</si>
  <si>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</si>
  <si>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</si>
  <si>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</si>
  <si>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</si>
  <si>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</si>
  <si>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</si>
  <si>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</si>
  <si>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</si>
  <si>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</si>
  <si>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</si>
  <si>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</si>
  <si>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</si>
  <si>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</si>
  <si>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</si>
  <si>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</si>
  <si>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</si>
  <si>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</si>
  <si>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</si>
  <si>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</si>
  <si>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</si>
  <si>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</si>
  <si>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</si>
  <si>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</si>
  <si>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</si>
  <si>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</si>
  <si>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</si>
  <si>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</si>
  <si>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</si>
  <si>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</si>
  <si>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</si>
  <si>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</si>
  <si>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</si>
  <si>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</si>
  <si>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</si>
  <si>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</si>
  <si>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</si>
  <si>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</si>
  <si>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</si>
  <si>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</si>
  <si>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</si>
  <si>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</si>
  <si>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</si>
  <si>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</si>
  <si>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</si>
  <si>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</si>
  <si>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</si>
  <si>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</si>
  <si>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</si>
  <si>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</si>
  <si>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</si>
  <si>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</si>
  <si>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</si>
  <si>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</si>
  <si>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</si>
  <si>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</si>
  <si>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</si>
  <si>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</si>
  <si>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</si>
  <si>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</si>
  <si>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</si>
  <si>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</si>
  <si>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</si>
  <si>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</si>
  <si>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</si>
  <si>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</si>
  <si>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</si>
  <si>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</si>
  <si>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</si>
  <si>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</si>
  <si>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</si>
  <si>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</si>
  <si>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</si>
  <si>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</si>
  <si>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</si>
  <si>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</si>
  <si>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</si>
  <si>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</si>
  <si>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</si>
  <si>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</si>
  <si>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</si>
  <si>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</si>
  <si>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</si>
  <si>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</si>
  <si>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</si>
  <si>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</si>
  <si>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</si>
  <si>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</si>
  <si>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</si>
  <si>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</si>
  <si>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</si>
  <si>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</si>
  <si>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</si>
  <si>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</si>
  <si>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</si>
  <si>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</si>
  <si>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</si>
  <si>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</si>
  <si>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</si>
  <si>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</si>
  <si>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</si>
  <si>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</si>
  <si>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</si>
  <si>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</si>
  <si>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</si>
  <si>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</si>
  <si>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</si>
  <si>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</si>
  <si>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</si>
  <si>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</si>
  <si>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</si>
  <si>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</si>
  <si>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</si>
  <si>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</si>
  <si>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</si>
  <si>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</si>
  <si>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</si>
  <si>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</si>
  <si>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</si>
  <si>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</si>
  <si>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</si>
  <si>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</si>
  <si>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</si>
  <si>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</si>
  <si>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</si>
  <si>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</si>
  <si>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</si>
  <si>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</si>
  <si>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</si>
  <si>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</si>
  <si>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</si>
  <si>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</si>
  <si>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</si>
  <si>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</si>
  <si>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</si>
  <si>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</si>
  <si>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</si>
  <si>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</si>
  <si>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</si>
  <si>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</si>
  <si>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</si>
  <si>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</si>
  <si>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</si>
  <si>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</si>
  <si>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</si>
  <si>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</si>
  <si>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</si>
  <si>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</si>
  <si>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</si>
  <si>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</si>
  <si>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</si>
  <si>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</si>
  <si>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</si>
  <si>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</si>
  <si>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</si>
  <si>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</si>
  <si>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</si>
  <si>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</si>
  <si>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</si>
  <si>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</si>
  <si>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</si>
  <si>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</si>
  <si>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</si>
  <si>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</si>
  <si>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</si>
  <si>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</si>
  <si>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</si>
  <si>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</si>
  <si>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</si>
  <si>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</si>
  <si>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</si>
  <si>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</si>
  <si>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</si>
  <si>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</si>
  <si>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</si>
  <si>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</si>
  <si>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</si>
  <si>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</si>
  <si>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</si>
  <si>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</si>
  <si>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</si>
  <si>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</si>
  <si>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</si>
  <si>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</si>
  <si>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</si>
  <si>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</si>
  <si>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</si>
  <si>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</si>
  <si>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</si>
  <si>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</si>
  <si>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</si>
  <si>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</si>
  <si>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</si>
  <si>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</si>
  <si>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</si>
  <si>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</si>
  <si>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</si>
  <si>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</si>
  <si>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</si>
  <si>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</si>
  <si>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</si>
  <si>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</si>
  <si>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</si>
  <si>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</si>
  <si>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</si>
  <si>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</si>
  <si>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</si>
  <si>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</si>
  <si>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</si>
  <si>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</si>
  <si>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</si>
  <si>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</si>
  <si>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</si>
  <si>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</si>
  <si>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</si>
  <si>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</si>
  <si>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</si>
  <si>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</si>
  <si>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</si>
  <si>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</si>
  <si>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</si>
  <si>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</si>
  <si>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</si>
  <si>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</si>
  <si>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</si>
  <si>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</si>
  <si>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</si>
  <si>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</si>
  <si>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</si>
  <si>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</si>
  <si>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</si>
  <si>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</si>
  <si>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</si>
  <si>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</si>
  <si>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</si>
  <si>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</si>
  <si>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</si>
  <si>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</si>
  <si>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</si>
  <si>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</si>
  <si>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</si>
  <si>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</si>
  <si>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</si>
  <si>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</si>
  <si>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</si>
  <si>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</si>
  <si>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</si>
  <si>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</si>
  <si>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</si>
  <si>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</si>
  <si>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</si>
  <si>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</si>
  <si>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</si>
  <si>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</si>
  <si>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</si>
  <si>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</si>
  <si>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</si>
  <si>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</si>
  <si>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</si>
  <si>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</si>
  <si>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</si>
  <si>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</si>
  <si>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</si>
  <si>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</si>
  <si>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</si>
  <si>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</si>
  <si>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</si>
  <si>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</si>
  <si>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</si>
  <si>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</si>
  <si>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</si>
  <si>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</si>
  <si>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</si>
  <si>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</si>
  <si>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</si>
  <si>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</si>
  <si>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</si>
  <si>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</si>
  <si>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</si>
  <si>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</si>
  <si>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</si>
  <si>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</si>
  <si>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</si>
  <si>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</si>
  <si>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</si>
  <si>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</si>
  <si>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</si>
  <si>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</si>
  <si>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</si>
  <si>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</si>
  <si>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</si>
  <si>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</si>
  <si>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</si>
  <si>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</si>
  <si>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</si>
  <si>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</si>
  <si>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</si>
  <si>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</si>
  <si>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</si>
  <si>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</si>
  <si>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</si>
  <si>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</si>
  <si>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</si>
  <si>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</si>
  <si>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</si>
  <si>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</si>
  <si>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</si>
  <si>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</si>
  <si>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</si>
  <si>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</si>
  <si>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</si>
  <si>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</si>
  <si>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</si>
  <si>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</si>
  <si>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</si>
  <si>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</si>
  <si>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</si>
  <si>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</si>
  <si>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</si>
  <si>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</si>
  <si>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</si>
  <si>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</si>
  <si>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</si>
  <si>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</si>
  <si>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</si>
  <si>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</si>
  <si>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</si>
  <si>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</si>
  <si>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</si>
  <si>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</si>
  <si>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</si>
  <si>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</si>
  <si>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</si>
  <si>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</si>
  <si>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</si>
  <si>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</si>
  <si>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</si>
  <si>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</si>
  <si>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</si>
  <si>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</si>
  <si>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</si>
  <si>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</si>
  <si>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</si>
  <si>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</si>
  <si>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</si>
  <si>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</si>
  <si>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</si>
  <si>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</si>
  <si>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</si>
  <si>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</si>
  <si>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</si>
  <si>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</si>
  <si>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</si>
  <si>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</si>
  <si>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</si>
  <si>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</si>
  <si>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</si>
  <si>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</si>
  <si>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</si>
  <si>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</si>
  <si>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</si>
  <si>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</si>
  <si>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</si>
  <si>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</si>
  <si>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</si>
  <si>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</si>
  <si>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</si>
  <si>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</si>
  <si>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</si>
  <si>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</si>
  <si>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</si>
  <si>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</si>
  <si>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</si>
  <si>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</si>
  <si>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</si>
  <si>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</si>
  <si>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</si>
  <si>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</si>
  <si>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</si>
  <si>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</si>
  <si>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</si>
  <si>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</si>
  <si>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</si>
  <si>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</si>
  <si>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</si>
  <si>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</si>
  <si>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</si>
  <si>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</si>
  <si>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</si>
  <si>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</si>
  <si>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</si>
  <si>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</si>
  <si>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</si>
  <si>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</si>
  <si>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</si>
  <si>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</si>
  <si>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</si>
  <si>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</si>
  <si>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</si>
  <si>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</si>
  <si>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</si>
  <si>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</si>
  <si>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</si>
  <si>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</si>
  <si>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</si>
  <si>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</si>
  <si>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</si>
  <si>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</si>
  <si>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</si>
  <si>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</si>
  <si>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</si>
  <si>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</si>
  <si>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</si>
  <si>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</si>
  <si>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</si>
  <si>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</si>
  <si>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</si>
  <si>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</si>
  <si>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</si>
  <si>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</si>
  <si>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</si>
  <si>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</si>
  <si>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</si>
  <si>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</si>
  <si>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</si>
  <si>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</si>
  <si>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</si>
  <si>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</si>
  <si>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</si>
  <si>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</si>
  <si>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</si>
  <si>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</si>
  <si>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</si>
  <si>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</si>
  <si>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</si>
  <si>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</si>
  <si>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</si>
  <si>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</si>
  <si>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</si>
  <si>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</si>
  <si>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</si>
  <si>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</si>
  <si>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</si>
  <si>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</si>
  <si>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</si>
  <si>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</si>
  <si>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</si>
  <si>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</si>
  <si>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</si>
  <si>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</si>
  <si>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</si>
  <si>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</si>
  <si>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</si>
  <si>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</si>
  <si>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</si>
  <si>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</si>
  <si>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</si>
  <si>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</si>
  <si>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</si>
  <si>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</si>
  <si>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</si>
  <si>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</si>
  <si>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</si>
  <si>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</si>
  <si>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</si>
  <si>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</si>
  <si>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</si>
  <si>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</si>
  <si>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</si>
  <si>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</si>
  <si>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</si>
  <si>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</si>
  <si>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</si>
  <si>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</si>
  <si>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</si>
  <si>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</si>
  <si>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</si>
  <si>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</si>
  <si>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</si>
  <si>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</si>
  <si>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</si>
  <si>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</si>
  <si>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</si>
  <si>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</si>
  <si>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</si>
  <si>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</si>
  <si>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</si>
  <si>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</si>
  <si>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</si>
  <si>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</si>
  <si>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</si>
  <si>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</si>
  <si>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</si>
  <si>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</si>
  <si>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</si>
  <si>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</si>
  <si>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</si>
  <si>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</si>
  <si>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</si>
  <si>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</si>
  <si>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</si>
  <si>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</si>
  <si>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</si>
  <si>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</si>
  <si>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</si>
  <si>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</si>
  <si>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</si>
  <si>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</si>
  <si>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</si>
  <si>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</si>
  <si>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</si>
  <si>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</si>
  <si>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</si>
  <si>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</si>
  <si>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</si>
  <si>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</si>
  <si>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</si>
  <si>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</si>
  <si>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</si>
  <si>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</si>
  <si>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</si>
  <si>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</si>
  <si>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</si>
  <si>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</si>
  <si>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</si>
  <si>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</si>
  <si>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</si>
  <si>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</si>
  <si>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</si>
  <si>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</si>
  <si>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</si>
  <si>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</si>
  <si>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</si>
  <si>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</si>
  <si>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</si>
  <si>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</si>
  <si>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</si>
  <si>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</si>
  <si>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</si>
  <si>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</si>
  <si>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</si>
  <si>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</si>
  <si>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</si>
  <si>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</si>
  <si>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</si>
  <si>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</si>
  <si>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</si>
  <si>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</si>
  <si>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</si>
  <si>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</si>
  <si>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</si>
  <si>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</si>
  <si>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</si>
  <si>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</si>
  <si>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</si>
  <si>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</si>
  <si>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</si>
  <si>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</si>
  <si>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</si>
  <si>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</si>
  <si>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</si>
  <si>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</si>
  <si>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</si>
  <si>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</si>
  <si>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</si>
  <si>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</si>
  <si>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</si>
  <si>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</si>
  <si>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</si>
  <si>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</si>
  <si>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</si>
  <si>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</si>
  <si>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</si>
  <si>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</si>
  <si>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</si>
  <si>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</si>
  <si>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</si>
  <si>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</si>
  <si>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</si>
  <si>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</si>
  <si>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</si>
  <si>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</si>
  <si>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</si>
  <si>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</si>
  <si>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</si>
  <si>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</si>
  <si>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</si>
  <si>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</si>
  <si>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</si>
  <si>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</si>
  <si>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</si>
  <si>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</si>
  <si>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</si>
  <si>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</si>
  <si>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</si>
  <si>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</si>
  <si>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</si>
  <si>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</si>
  <si>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</si>
  <si>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</si>
  <si>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</si>
  <si>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</si>
  <si>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</si>
  <si>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</si>
  <si>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</si>
  <si>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</si>
  <si>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</si>
  <si>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</si>
  <si>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</si>
  <si>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</si>
  <si>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</si>
  <si>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</si>
  <si>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</si>
  <si>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</si>
  <si>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</si>
  <si>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</si>
  <si>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</si>
  <si>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</si>
  <si>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</si>
  <si>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</si>
  <si>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</si>
  <si>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</si>
  <si>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</si>
  <si>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</si>
  <si>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</si>
  <si>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</si>
  <si>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</si>
  <si>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</si>
  <si>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</si>
  <si>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</si>
  <si>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</si>
  <si>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</si>
  <si>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</si>
  <si>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</si>
  <si>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</si>
  <si>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</si>
  <si>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</si>
  <si>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</si>
  <si>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</si>
  <si>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</si>
  <si>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</si>
  <si>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</si>
  <si>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</si>
  <si>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</si>
  <si>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</si>
  <si>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</si>
  <si>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</si>
  <si>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</si>
  <si>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</si>
  <si>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</si>
  <si>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</si>
  <si>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</si>
  <si>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</si>
  <si>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</si>
  <si>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</si>
  <si>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</si>
  <si>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</si>
  <si>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</si>
  <si>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</si>
  <si>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</si>
  <si>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</si>
  <si>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</si>
  <si>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</si>
  <si>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</si>
  <si>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</si>
  <si>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</si>
  <si>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</si>
  <si>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</si>
  <si>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</si>
  <si>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</si>
  <si>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</si>
  <si>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</si>
  <si>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</si>
  <si>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</si>
  <si>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</si>
  <si>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</si>
  <si>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</si>
  <si>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</si>
  <si>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</si>
  <si>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</si>
  <si>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</si>
  <si>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</si>
  <si>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</si>
  <si>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</si>
  <si>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</si>
  <si>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</si>
  <si>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</si>
  <si>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</si>
  <si>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</si>
  <si>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</si>
  <si>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</si>
  <si>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</si>
  <si>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</si>
  <si>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</si>
  <si>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</si>
  <si>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</si>
  <si>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</si>
  <si>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</si>
  <si>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</si>
  <si>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</si>
  <si>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</si>
  <si>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</si>
  <si>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</si>
  <si>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</si>
  <si>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</si>
  <si>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</si>
  <si>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</si>
  <si>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</si>
  <si>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</si>
  <si>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</si>
  <si>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</si>
  <si>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</si>
  <si>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</si>
  <si>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</si>
  <si>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</si>
  <si>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</si>
  <si>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</si>
  <si>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</si>
  <si>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</si>
  <si>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</si>
  <si>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</si>
  <si>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</si>
  <si>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</si>
  <si>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</si>
  <si>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</si>
  <si>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</si>
  <si>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</si>
  <si>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</si>
  <si>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</si>
  <si>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</si>
  <si>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</si>
  <si>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</si>
  <si>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</si>
  <si>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</si>
  <si>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</si>
  <si>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</si>
  <si>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</si>
  <si>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</si>
  <si>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</si>
  <si>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</si>
  <si>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</si>
  <si>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</si>
  <si>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</si>
  <si>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</si>
  <si>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</si>
  <si>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</si>
  <si>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</si>
  <si>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</si>
  <si>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</si>
  <si>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</si>
  <si>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</si>
  <si>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</si>
  <si>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</si>
  <si>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</si>
  <si>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</si>
  <si>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</si>
  <si>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</si>
  <si>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</si>
  <si>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</si>
  <si>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</si>
  <si>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</si>
  <si>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</si>
  <si>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</si>
  <si>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</si>
  <si>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</si>
  <si>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</si>
  <si>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</si>
  <si>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</si>
  <si>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</si>
  <si>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</si>
  <si>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</si>
  <si>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</si>
  <si>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</si>
  <si>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</si>
  <si>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</si>
  <si>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</si>
  <si>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</si>
  <si>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</si>
  <si>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</si>
  <si>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</si>
  <si>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</si>
  <si>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</si>
  <si>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</si>
  <si>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</si>
  <si>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</si>
  <si>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</si>
  <si>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</si>
  <si>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</si>
  <si>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</si>
  <si>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</si>
  <si>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</si>
  <si>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</si>
  <si>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</si>
  <si>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</si>
  <si>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</si>
  <si>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</si>
  <si>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</si>
  <si>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</si>
  <si>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</si>
  <si>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</si>
  <si>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</si>
  <si>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</si>
  <si>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</si>
  <si>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</si>
  <si>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</si>
  <si>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</si>
  <si>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</si>
  <si>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</si>
  <si>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</si>
  <si>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</si>
  <si>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</si>
  <si>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</si>
  <si>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</si>
  <si>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</si>
  <si>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</si>
  <si>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</si>
  <si>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</si>
  <si>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</si>
  <si>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</si>
  <si>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</si>
  <si>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</si>
  <si>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</si>
  <si>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</si>
  <si>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</si>
  <si>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</si>
  <si>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</si>
  <si>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</si>
  <si>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</si>
  <si>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</si>
  <si>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</si>
  <si>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</si>
  <si>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</si>
  <si>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</si>
  <si>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</si>
  <si>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</si>
  <si>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</si>
  <si>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</si>
  <si>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</si>
  <si>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</si>
  <si>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</si>
  <si>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</si>
  <si>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</si>
  <si>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</si>
  <si>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</si>
  <si>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</si>
  <si>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</si>
  <si>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</si>
  <si>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</si>
  <si>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</si>
  <si>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</si>
  <si>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</si>
  <si>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</si>
  <si>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</si>
  <si>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</si>
  <si>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</si>
  <si>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</si>
  <si>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</si>
  <si>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</si>
  <si>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</si>
  <si>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</si>
  <si>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</si>
  <si>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</si>
  <si>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</si>
  <si>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</si>
  <si>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</si>
  <si>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</si>
  <si>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</si>
  <si>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</si>
  <si>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</si>
  <si>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</si>
  <si>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</si>
  <si>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</si>
  <si>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</si>
  <si>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</si>
  <si>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</si>
  <si>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</si>
  <si>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</si>
  <si>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</si>
  <si>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</si>
  <si>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</si>
  <si>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</si>
  <si>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</si>
  <si>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</si>
  <si>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</si>
  <si>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</si>
  <si>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</si>
  <si>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</si>
  <si>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</si>
  <si>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</si>
  <si>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</si>
  <si>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</si>
  <si>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</si>
  <si>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</si>
  <si>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</si>
  <si>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</si>
  <si>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</si>
  <si>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</si>
  <si>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</si>
  <si>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</si>
  <si>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</si>
  <si>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</si>
  <si>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</si>
  <si>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</si>
  <si>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</si>
  <si>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</si>
  <si>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</si>
  <si>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</si>
  <si>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</si>
  <si>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</si>
  <si>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</si>
  <si>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</si>
  <si>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</si>
  <si>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</si>
  <si>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</si>
  <si>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</si>
  <si>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</si>
  <si>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</si>
  <si>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</si>
  <si>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</si>
  <si>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</si>
  <si>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</si>
  <si>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</si>
  <si>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</si>
  <si>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</si>
  <si>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</si>
  <si>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</si>
  <si>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</si>
  <si>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</si>
  <si>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</si>
  <si>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</si>
  <si>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</si>
  <si>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</si>
  <si>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</si>
  <si>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</si>
  <si>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</si>
  <si>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</si>
  <si>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</si>
  <si>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</si>
  <si>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</si>
  <si>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</si>
  <si>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</si>
  <si>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</si>
  <si>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</si>
  <si>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</si>
  <si>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</si>
  <si>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</si>
  <si>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</si>
  <si>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</si>
  <si>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</si>
  <si>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</si>
  <si>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</si>
  <si>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</si>
  <si>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</si>
  <si>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</si>
  <si>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</si>
  <si>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</si>
  <si>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</si>
  <si>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</si>
  <si>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</si>
  <si>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</si>
  <si>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</si>
  <si>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</si>
  <si>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</si>
  <si>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</si>
  <si>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</si>
  <si>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</si>
  <si>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</si>
  <si>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</si>
  <si>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</si>
  <si>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</si>
  <si>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</si>
  <si>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</si>
  <si>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</si>
  <si>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</si>
  <si>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</si>
  <si>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</si>
  <si>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</si>
  <si>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</si>
  <si>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</si>
  <si>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</si>
  <si>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</si>
  <si>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</si>
  <si>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</si>
  <si>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</si>
  <si>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</si>
  <si>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</si>
  <si>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</si>
  <si>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</si>
  <si>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</si>
  <si>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</si>
  <si>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</si>
  <si>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</si>
  <si>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</si>
  <si>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</si>
  <si>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</si>
  <si>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</si>
  <si>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</si>
  <si>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</si>
  <si>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</si>
  <si>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</si>
  <si>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</si>
  <si>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</si>
  <si>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</si>
  <si>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</si>
  <si>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</si>
  <si>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</si>
  <si>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</si>
  <si>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</si>
  <si>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</si>
  <si>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</si>
  <si>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</si>
  <si>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</si>
  <si>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</si>
  <si>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</si>
  <si>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</si>
  <si>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</si>
  <si>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</si>
  <si>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</si>
  <si>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</si>
  <si>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</si>
  <si>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</si>
  <si>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</si>
  <si>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</si>
  <si>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</si>
  <si>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</si>
  <si>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</si>
  <si>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</si>
  <si>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</si>
  <si>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</si>
  <si>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</si>
  <si>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</si>
  <si>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</si>
  <si>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</si>
  <si>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</si>
  <si>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</si>
  <si>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</si>
  <si>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</si>
  <si>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</si>
  <si>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</si>
  <si>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</si>
  <si>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</si>
  <si>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</si>
  <si>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</si>
  <si>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</si>
  <si>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</si>
  <si>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</si>
  <si>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</si>
  <si>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</si>
  <si>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</si>
  <si>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</si>
  <si>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</si>
  <si>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</si>
  <si>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</si>
  <si>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</si>
  <si>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</si>
  <si>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</si>
  <si>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</si>
  <si>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</si>
  <si>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</si>
  <si>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</si>
  <si>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</si>
  <si>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</si>
  <si>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</si>
  <si>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</si>
  <si>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</si>
  <si>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</si>
  <si>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</si>
  <si>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</si>
  <si>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</si>
  <si>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</si>
  <si>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</si>
  <si>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</si>
  <si>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</si>
  <si>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</si>
  <si>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</si>
  <si>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</si>
  <si>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</si>
  <si>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</si>
  <si>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</si>
  <si>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</si>
  <si>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</si>
  <si>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</si>
  <si>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</si>
  <si>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</si>
  <si>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</si>
  <si>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</si>
  <si>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</si>
  <si>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</si>
  <si>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</si>
  <si>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</si>
  <si>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</si>
  <si>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</si>
  <si>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</si>
  <si>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</si>
  <si>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</si>
  <si>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</si>
  <si>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</si>
  <si>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</si>
  <si>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</si>
  <si>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</si>
  <si>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</si>
  <si>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</si>
  <si>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</si>
  <si>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</si>
  <si>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</si>
  <si>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</si>
  <si>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</si>
  <si>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</si>
  <si>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</si>
  <si>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</si>
  <si>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</si>
  <si>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</si>
  <si>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</si>
  <si>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</si>
  <si>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</si>
  <si>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</si>
  <si>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</si>
  <si>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</si>
  <si>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</si>
  <si>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</si>
  <si>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</si>
  <si>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</si>
  <si>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</si>
  <si>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</si>
  <si>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</si>
  <si>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</si>
  <si>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</si>
  <si>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</si>
  <si>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</si>
  <si>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</si>
  <si>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</si>
  <si>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</si>
  <si>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</si>
  <si>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</si>
  <si>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</si>
  <si>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</si>
  <si>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</si>
  <si>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</si>
  <si>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</si>
  <si>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</si>
  <si>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</si>
  <si>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</si>
  <si>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</si>
  <si>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</si>
  <si>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</si>
  <si>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</si>
  <si>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</si>
  <si>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</si>
  <si>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</si>
  <si>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</si>
  <si>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</si>
  <si>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</si>
  <si>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</si>
  <si>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</si>
  <si>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</si>
  <si>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</si>
  <si>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</si>
  <si>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</si>
  <si>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</si>
  <si>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</si>
  <si>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</si>
  <si>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</si>
  <si>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</si>
  <si>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</si>
  <si>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</si>
  <si>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</si>
  <si>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</si>
  <si>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</si>
  <si>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</si>
  <si>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</si>
  <si>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</si>
  <si>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</si>
  <si>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</si>
  <si>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</si>
  <si>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</si>
  <si>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</si>
  <si>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</si>
  <si>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</si>
  <si>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</si>
  <si>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</si>
  <si>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</si>
  <si>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</si>
  <si>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</si>
  <si>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</si>
  <si>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</si>
  <si>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</si>
  <si>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</si>
  <si>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</si>
  <si>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</si>
  <si>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</si>
  <si>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</si>
  <si>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</si>
  <si>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</si>
  <si>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</si>
  <si>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</si>
  <si>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</si>
  <si>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</si>
  <si>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</si>
  <si>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</si>
  <si>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</si>
  <si>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</si>
  <si>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</si>
  <si>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</si>
  <si>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</si>
  <si>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</si>
  <si>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</si>
  <si>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</si>
  <si>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</si>
  <si>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</si>
  <si>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</si>
  <si>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</si>
  <si>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</si>
  <si>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</si>
  <si>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</si>
  <si>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</si>
  <si>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</si>
  <si>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</si>
  <si>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</si>
  <si>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</si>
  <si>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</si>
  <si>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</si>
  <si>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</si>
  <si>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</si>
  <si>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</si>
  <si>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</si>
  <si>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</si>
  <si>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</si>
  <si>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</si>
  <si>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</si>
  <si>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</si>
  <si>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</si>
  <si>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</si>
  <si>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</si>
  <si>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</si>
  <si>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</si>
  <si>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</si>
  <si>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</si>
  <si>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</si>
  <si>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</si>
  <si>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</si>
  <si>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</si>
  <si>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</si>
  <si>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</si>
  <si>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</si>
  <si>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</si>
  <si>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</si>
  <si>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</si>
  <si>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</si>
  <si>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</si>
  <si>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</si>
  <si>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</si>
  <si>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</si>
  <si>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</si>
  <si>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</si>
  <si>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</si>
  <si>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</si>
  <si>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</si>
  <si>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</si>
  <si>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</si>
  <si>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</si>
  <si>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</si>
  <si>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</si>
  <si>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</si>
  <si>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</si>
  <si>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</si>
  <si>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</si>
  <si>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</si>
  <si>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</si>
  <si>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</si>
  <si>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</si>
  <si>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</si>
  <si>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</si>
  <si>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</si>
  <si>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</si>
  <si>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</si>
  <si>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</si>
  <si>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</si>
  <si>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</si>
  <si>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</si>
  <si>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</si>
  <si>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</si>
  <si>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</si>
  <si>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</si>
  <si>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</si>
  <si>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</si>
  <si>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</si>
  <si>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</si>
  <si>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</si>
  <si>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</si>
  <si>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</si>
  <si>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</si>
  <si>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</si>
  <si>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</si>
  <si>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</si>
  <si>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</si>
  <si>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</si>
  <si>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</si>
  <si>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</si>
  <si>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</si>
  <si>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</si>
  <si>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</si>
  <si>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</si>
  <si>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</si>
  <si>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</si>
  <si>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</si>
  <si>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</si>
  <si>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</si>
  <si>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</si>
  <si>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</si>
  <si>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</si>
  <si>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</si>
  <si>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</si>
  <si>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</si>
  <si>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</si>
  <si>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</si>
  <si>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</si>
  <si>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</si>
  <si>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</si>
  <si>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</si>
  <si>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</si>
  <si>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</si>
  <si>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</si>
  <si>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</si>
  <si>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</si>
  <si>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</si>
  <si>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</si>
  <si>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</si>
  <si>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</si>
  <si>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</si>
  <si>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</si>
  <si>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</si>
  <si>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</si>
  <si>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</si>
  <si>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</si>
  <si>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</si>
  <si>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</si>
  <si>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</si>
  <si>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</si>
  <si>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</si>
  <si>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</si>
  <si>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</si>
  <si>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</si>
  <si>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</si>
  <si>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</si>
  <si>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</si>
  <si>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</si>
  <si>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</si>
  <si>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</si>
  <si>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</si>
  <si>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</si>
  <si>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</si>
  <si>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</si>
  <si>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</si>
  <si>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</si>
  <si>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</si>
  <si>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</si>
  <si>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</si>
  <si>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</si>
  <si>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</si>
  <si>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</si>
  <si>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</si>
  <si>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</si>
  <si>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</si>
  <si>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</si>
  <si>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</si>
  <si>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</si>
  <si>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</si>
  <si>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</si>
  <si>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</si>
  <si>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</si>
  <si>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</si>
  <si>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</si>
  <si>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</si>
  <si>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</si>
  <si>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</si>
  <si>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</si>
  <si>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</si>
  <si>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</si>
  <si>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</si>
  <si>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</si>
  <si>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</si>
  <si>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</si>
  <si>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</si>
  <si>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</si>
  <si>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</si>
  <si>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</si>
  <si>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</si>
  <si>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</si>
  <si>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</si>
  <si>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</si>
  <si>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</si>
  <si>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</si>
  <si>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</si>
  <si>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</si>
  <si>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</si>
  <si>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</si>
  <si>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</si>
  <si>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</si>
  <si>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</si>
  <si>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</si>
  <si>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</si>
  <si>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</si>
  <si>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</si>
  <si>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</si>
  <si>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</si>
  <si>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</si>
  <si>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</si>
  <si>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</si>
  <si>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</si>
  <si>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</si>
  <si>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</si>
  <si>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</si>
  <si>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</si>
  <si>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</si>
  <si>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</si>
  <si>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</si>
  <si>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</si>
  <si>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</si>
  <si>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</si>
  <si>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</si>
  <si>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</si>
  <si>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</si>
  <si>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</si>
  <si>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</si>
  <si>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</si>
  <si>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</si>
  <si>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</si>
  <si>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</si>
  <si>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</si>
  <si>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</si>
  <si>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</si>
  <si>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</si>
  <si>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</si>
  <si>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</si>
  <si>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</si>
  <si>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</si>
  <si>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</si>
  <si>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</si>
  <si>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</si>
  <si>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</si>
  <si>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</si>
  <si>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</si>
  <si>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</si>
  <si>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</si>
  <si>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</si>
  <si>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</si>
  <si>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</si>
  <si>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</si>
  <si>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</si>
  <si>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</si>
  <si>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</si>
  <si>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</si>
  <si>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</si>
  <si>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</si>
  <si>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</si>
  <si>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</si>
  <si>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</si>
  <si>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</si>
  <si>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</si>
  <si>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</si>
  <si>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</si>
  <si>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</si>
  <si>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</si>
  <si>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</si>
  <si>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</si>
  <si>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</si>
  <si>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</si>
  <si>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</si>
  <si>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</si>
  <si>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</si>
  <si>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</si>
  <si>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</si>
  <si>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</si>
  <si>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</si>
  <si>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</si>
  <si>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</si>
  <si>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</si>
  <si>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</si>
  <si>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</si>
  <si>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</si>
  <si>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</si>
  <si>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</si>
  <si>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</si>
  <si>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</si>
  <si>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</si>
  <si>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</si>
  <si>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</si>
  <si>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</si>
  <si>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</si>
  <si>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</si>
  <si>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</si>
  <si>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</si>
  <si>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</si>
  <si>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</si>
  <si>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</si>
  <si>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</si>
  <si>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</si>
  <si>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</si>
  <si>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</si>
  <si>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</si>
  <si>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</si>
  <si>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</si>
  <si>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</si>
  <si>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</si>
  <si>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</si>
  <si>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</si>
  <si>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</si>
  <si>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</si>
  <si>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</si>
  <si>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</si>
  <si>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</si>
  <si>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</si>
  <si>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</si>
  <si>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</si>
  <si>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</si>
  <si>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</si>
  <si>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</si>
  <si>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</si>
  <si>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</si>
  <si>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</si>
  <si>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</si>
  <si>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</si>
  <si>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</si>
  <si>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</si>
  <si>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</si>
  <si>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</si>
  <si>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</si>
  <si>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</si>
  <si>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</si>
  <si>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</si>
  <si>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</si>
  <si>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</si>
  <si>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</si>
  <si>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</si>
  <si>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</si>
  <si>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</si>
  <si>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</si>
  <si>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</si>
  <si>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</si>
  <si>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</si>
  <si>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</si>
  <si>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</si>
  <si>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</si>
  <si>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</si>
  <si>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</si>
  <si>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</si>
  <si>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</si>
  <si>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</si>
  <si>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</si>
  <si>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</si>
  <si>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</si>
  <si>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</si>
  <si>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</si>
  <si>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</si>
  <si>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</si>
  <si>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</si>
  <si>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</si>
  <si>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</si>
  <si>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</si>
  <si>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</si>
  <si>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</si>
  <si>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</si>
  <si>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</si>
  <si>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</si>
  <si>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</si>
  <si>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</si>
  <si>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</si>
  <si>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</si>
  <si>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</si>
  <si>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</si>
  <si>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</si>
  <si>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</si>
  <si>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</si>
  <si>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</si>
  <si>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</si>
  <si>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</si>
  <si>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</si>
  <si>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</si>
  <si>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</si>
  <si>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</si>
  <si>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</si>
  <si>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</si>
  <si>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</si>
  <si>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</si>
  <si>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</si>
  <si>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</si>
  <si>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</si>
  <si>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</si>
  <si>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</si>
  <si>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</si>
  <si>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</si>
  <si>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</si>
  <si>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</si>
  <si>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</si>
  <si>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</si>
  <si>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</si>
  <si>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</si>
  <si>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</si>
  <si>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</si>
  <si>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</si>
  <si>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</si>
  <si>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</si>
  <si>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</si>
  <si>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</si>
  <si>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</si>
  <si>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</si>
  <si>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</si>
  <si>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</si>
  <si>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</si>
  <si>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</si>
  <si>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</si>
  <si>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</si>
  <si>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</si>
  <si>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</si>
  <si>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</si>
  <si>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</si>
  <si>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</si>
  <si>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</si>
  <si>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</si>
  <si>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</si>
  <si>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</si>
  <si>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</si>
  <si>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</si>
  <si>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</si>
  <si>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</si>
  <si>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</si>
  <si>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</si>
  <si>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</si>
  <si>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</si>
  <si>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</si>
  <si>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</si>
  <si>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</si>
  <si>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</si>
  <si>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</si>
  <si>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</si>
  <si>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</si>
  <si>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</si>
  <si>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</si>
  <si>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</si>
  <si>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</si>
  <si>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</si>
  <si>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</si>
  <si>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</si>
  <si>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</si>
  <si>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</si>
  <si>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</si>
  <si>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</si>
  <si>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</si>
  <si>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</si>
  <si>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</si>
  <si>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</si>
  <si>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</si>
  <si>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</si>
  <si>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</si>
  <si>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</si>
  <si>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</si>
  <si>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</si>
  <si>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</si>
  <si>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</si>
  <si>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</si>
  <si>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</si>
  <si>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</si>
  <si>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</si>
  <si>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</si>
  <si>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</si>
  <si>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</si>
  <si>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</si>
  <si>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</si>
  <si>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</si>
  <si>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</si>
  <si>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</si>
  <si>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</si>
  <si>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</si>
  <si>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</si>
  <si>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</si>
  <si>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</si>
  <si>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</si>
  <si>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</si>
  <si>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</si>
  <si>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</si>
  <si>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</si>
  <si>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</si>
  <si>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</si>
  <si>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</si>
  <si>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</si>
  <si>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</si>
  <si>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</si>
  <si>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</si>
  <si>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</si>
  <si>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</si>
  <si>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</si>
  <si>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</si>
  <si>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</si>
  <si>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</si>
  <si>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</si>
  <si>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</si>
  <si>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</si>
  <si>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</si>
  <si>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</si>
  <si>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</si>
  <si>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</si>
  <si>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</si>
  <si>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</si>
  <si>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</si>
  <si>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</si>
  <si>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</si>
  <si>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</si>
  <si>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</si>
  <si>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</si>
  <si>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</si>
  <si>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</si>
  <si>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</si>
  <si>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</si>
  <si>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</si>
  <si>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</si>
  <si>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</si>
  <si>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</si>
  <si>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</si>
  <si>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</si>
  <si>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</si>
  <si>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</si>
  <si>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</si>
  <si>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</si>
  <si>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</si>
  <si>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</si>
  <si>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</si>
  <si>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</si>
  <si>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</si>
  <si>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</si>
  <si>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</si>
  <si>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</si>
  <si>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</si>
  <si>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</si>
  <si>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</si>
  <si>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</si>
  <si>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</si>
  <si>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</si>
  <si>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</si>
  <si>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</si>
  <si>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</si>
  <si>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</si>
  <si>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</si>
  <si>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</si>
  <si>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</si>
  <si>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</si>
  <si>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</si>
  <si>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</si>
  <si>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</si>
  <si>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</si>
  <si>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</si>
  <si>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</si>
  <si>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</si>
  <si>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</si>
  <si>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</si>
  <si>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</si>
  <si>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</si>
  <si>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</si>
  <si>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</si>
  <si>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</si>
  <si>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</si>
  <si>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</si>
  <si>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</si>
  <si>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</si>
  <si>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</si>
  <si>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</si>
  <si>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</si>
  <si>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</si>
  <si>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</si>
  <si>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</si>
  <si>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</si>
  <si>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</si>
  <si>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</si>
  <si>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</si>
  <si>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</si>
  <si>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</si>
  <si>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</si>
  <si>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</si>
  <si>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</si>
  <si>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</si>
  <si>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</si>
  <si>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</si>
  <si>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</si>
  <si>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</si>
  <si>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</si>
  <si>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</si>
  <si>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</si>
  <si>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</si>
  <si>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</si>
  <si>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</si>
  <si>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</si>
  <si>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</si>
  <si>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</si>
  <si>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</si>
  <si>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</si>
  <si>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</si>
  <si>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</si>
  <si>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</si>
  <si>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</si>
  <si>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</si>
  <si>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</si>
  <si>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</si>
  <si>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</si>
  <si>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</si>
  <si>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</si>
  <si>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</si>
  <si>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</si>
  <si>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</si>
  <si>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</si>
  <si>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</si>
  <si>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</si>
  <si>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</si>
  <si>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</si>
  <si>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</si>
  <si>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</si>
  <si>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</si>
  <si>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</si>
  <si>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</si>
  <si>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</si>
  <si>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</si>
  <si>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</si>
  <si>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</si>
  <si>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</si>
  <si>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</si>
  <si>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</si>
  <si>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</si>
  <si>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</si>
  <si>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</si>
  <si>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</si>
  <si>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</si>
  <si>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</si>
  <si>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</si>
  <si>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</si>
  <si>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</si>
  <si>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</si>
  <si>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</si>
  <si>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</si>
  <si>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</si>
  <si>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</si>
  <si>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</si>
  <si>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</si>
  <si>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</si>
  <si>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</si>
  <si>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</si>
  <si>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</si>
  <si>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</si>
  <si>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</si>
  <si>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</si>
  <si>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</si>
  <si>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</si>
  <si>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</si>
  <si>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</si>
  <si>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</si>
  <si>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</si>
  <si>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</si>
  <si>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</si>
  <si>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</si>
  <si>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</si>
  <si>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</si>
  <si>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</si>
  <si>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</si>
  <si>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</si>
  <si>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</si>
  <si>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</si>
  <si>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</si>
  <si>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</si>
  <si>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</si>
  <si>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</si>
  <si>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</si>
  <si>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</si>
  <si>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</si>
  <si>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</si>
  <si>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</si>
  <si>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</si>
  <si>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</si>
  <si>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</si>
  <si>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</si>
  <si>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</si>
  <si>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</si>
  <si>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</si>
  <si>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</si>
  <si>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</si>
  <si>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</si>
  <si>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</si>
  <si>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</si>
  <si>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</si>
  <si>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</si>
  <si>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</si>
  <si>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</si>
  <si>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</si>
  <si>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</si>
  <si>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</si>
  <si>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</si>
  <si>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</si>
  <si>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</si>
  <si>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</si>
  <si>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</si>
  <si>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</si>
  <si>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</si>
  <si>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</si>
  <si>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</si>
  <si>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</si>
  <si>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</si>
  <si>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</si>
  <si>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</si>
  <si>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</si>
  <si>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</si>
  <si>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</si>
  <si>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</si>
  <si>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</si>
  <si>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</si>
  <si>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</si>
  <si>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</si>
  <si>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</si>
  <si>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</si>
  <si>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</si>
  <si>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</si>
  <si>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</si>
  <si>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</si>
  <si>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</si>
  <si>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</si>
  <si>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</si>
  <si>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</si>
  <si>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</si>
  <si>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</si>
  <si>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</si>
  <si>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</si>
  <si>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</si>
  <si>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</si>
  <si>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</si>
  <si>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</si>
  <si>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</si>
  <si>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</si>
  <si>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</si>
  <si>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</si>
  <si>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</si>
  <si>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</si>
  <si>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</si>
  <si>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</si>
  <si>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</si>
  <si>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</si>
  <si>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</si>
  <si>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</si>
  <si>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</si>
  <si>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</si>
  <si>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</si>
  <si>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</si>
  <si>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</si>
  <si>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</si>
  <si>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</si>
  <si>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</si>
  <si>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</si>
  <si>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</si>
  <si>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</si>
  <si>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</si>
  <si>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</si>
  <si>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</si>
  <si>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</si>
  <si>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</si>
  <si>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</si>
  <si>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</si>
  <si>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</si>
  <si>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</si>
  <si>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</si>
  <si>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</si>
  <si>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</si>
  <si>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</si>
  <si>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</si>
  <si>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</si>
  <si>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</si>
  <si>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</si>
  <si>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</si>
  <si>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</si>
  <si>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</si>
  <si>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</si>
  <si>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</si>
  <si>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</si>
  <si>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</si>
  <si>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</si>
  <si>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</si>
  <si>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</si>
  <si>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</si>
  <si>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</si>
  <si>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</si>
  <si>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</si>
  <si>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</si>
  <si>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</si>
  <si>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</si>
  <si>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</si>
  <si>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</si>
  <si>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</si>
  <si>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</si>
  <si>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</si>
  <si>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</si>
  <si>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</si>
  <si>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</si>
  <si>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</si>
  <si>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</si>
  <si>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</si>
  <si>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</si>
  <si>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</si>
  <si>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</si>
  <si>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</si>
  <si>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</si>
  <si>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</si>
  <si>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</si>
  <si>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</si>
  <si>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</si>
  <si>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</si>
  <si>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</si>
  <si>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</si>
  <si>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</si>
  <si>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</si>
  <si>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</si>
  <si>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</si>
  <si>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</si>
  <si>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</si>
  <si>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</si>
  <si>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</si>
  <si>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</si>
  <si>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</si>
  <si>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</si>
  <si>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</si>
  <si>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</si>
  <si>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</si>
  <si>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</si>
  <si>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</si>
  <si>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</si>
  <si>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</si>
  <si>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</si>
  <si>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</si>
  <si>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</si>
  <si>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</si>
  <si>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</si>
  <si>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</si>
  <si>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</si>
  <si>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</si>
  <si>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</si>
  <si>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</si>
  <si>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</si>
  <si>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</si>
  <si>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</si>
  <si>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</si>
  <si>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</si>
  <si>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</si>
  <si>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</si>
  <si>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</si>
  <si>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</si>
  <si>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</si>
  <si>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</si>
  <si>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</si>
  <si>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</si>
  <si>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</si>
  <si>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</si>
  <si>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</si>
  <si>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</si>
  <si>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</si>
  <si>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</si>
  <si>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</si>
  <si>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</si>
  <si>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</si>
  <si>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</si>
  <si>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</si>
  <si>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</si>
  <si>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</si>
  <si>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</si>
  <si>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</si>
  <si>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</si>
  <si>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</si>
  <si>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</si>
  <si>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</si>
  <si>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</si>
  <si>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</si>
  <si>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</si>
  <si>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</si>
  <si>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</si>
  <si>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</si>
  <si>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</si>
  <si>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</si>
  <si>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</si>
  <si>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</si>
  <si>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</si>
  <si>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</si>
  <si>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</si>
  <si>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</si>
  <si>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</si>
  <si>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</si>
  <si>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</si>
  <si>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</si>
  <si>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</si>
  <si>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</si>
  <si>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</si>
  <si>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</si>
  <si>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</si>
  <si>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</si>
  <si>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</si>
  <si>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</si>
  <si>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</si>
  <si>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</si>
  <si>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</si>
  <si>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</si>
  <si>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</si>
  <si>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</si>
  <si>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</si>
  <si>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</si>
  <si>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</si>
  <si>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</si>
  <si>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</si>
  <si>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</si>
  <si>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</si>
  <si>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</si>
  <si>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</si>
  <si>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</si>
  <si>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</si>
  <si>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</si>
  <si>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</si>
  <si>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</si>
  <si>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</si>
  <si>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</si>
  <si>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</si>
  <si>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</si>
  <si>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</si>
  <si>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</si>
  <si>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</si>
  <si>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</si>
  <si>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</si>
  <si>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</si>
  <si>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</si>
  <si>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</si>
  <si>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</si>
  <si>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</si>
  <si>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</si>
  <si>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</si>
  <si>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</si>
  <si>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</si>
  <si>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</si>
  <si>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</si>
  <si>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</si>
  <si>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</si>
  <si>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</si>
  <si>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</si>
  <si>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</si>
  <si>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</si>
  <si>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</si>
  <si>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</si>
  <si>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</si>
  <si>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</si>
  <si>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</si>
  <si>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</si>
  <si>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</si>
  <si>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</si>
  <si>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</si>
  <si>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</si>
  <si>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</si>
  <si>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</si>
  <si>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</si>
  <si>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</si>
  <si>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</si>
  <si>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</si>
  <si>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</si>
  <si>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</si>
  <si>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</si>
  <si>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</si>
  <si>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</si>
  <si>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</si>
  <si>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</si>
  <si>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</si>
  <si>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</si>
  <si>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</si>
  <si>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</si>
  <si>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</si>
  <si>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</si>
  <si>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</si>
  <si>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</si>
  <si>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</si>
  <si>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</si>
  <si>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</si>
  <si>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</si>
  <si>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</si>
  <si>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</si>
  <si>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</si>
  <si>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</si>
  <si>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</si>
  <si>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</si>
  <si>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</si>
  <si>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</si>
  <si>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</si>
  <si>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</si>
  <si>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</si>
  <si>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</si>
  <si>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</si>
  <si>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</si>
  <si>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</si>
  <si>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</si>
  <si>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</si>
  <si>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</si>
  <si>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</si>
  <si>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</si>
  <si>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</si>
  <si>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</si>
  <si>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</si>
  <si>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</si>
  <si>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</si>
  <si>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</si>
  <si>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</si>
  <si>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</si>
  <si>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</si>
  <si>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</si>
  <si>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</si>
  <si>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</si>
  <si>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</si>
  <si>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</si>
  <si>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</si>
  <si>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</si>
  <si>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</si>
  <si>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</si>
  <si>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</si>
  <si>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</si>
  <si>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</si>
  <si>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</si>
  <si>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</si>
  <si>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</si>
  <si>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</si>
  <si>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</si>
  <si>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</si>
  <si>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</si>
  <si>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</si>
  <si>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</si>
  <si>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</si>
  <si>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</si>
  <si>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</si>
  <si>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</si>
  <si>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</si>
  <si>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</si>
  <si>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</si>
  <si>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</si>
  <si>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</si>
  <si>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</si>
  <si>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</si>
  <si>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</si>
  <si>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</si>
  <si>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</si>
  <si>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</si>
  <si>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</si>
  <si>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</si>
  <si>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</si>
  <si>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</si>
  <si>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</si>
  <si>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</si>
  <si>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</si>
  <si>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</si>
  <si>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</si>
  <si>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</si>
  <si>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</si>
  <si>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</si>
  <si>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</si>
  <si>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</si>
  <si>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</si>
  <si>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</si>
  <si>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</si>
  <si>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</si>
  <si>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</si>
  <si>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</si>
  <si>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</si>
  <si>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</si>
  <si>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</si>
  <si>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</si>
  <si>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</si>
  <si>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</si>
  <si>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</si>
  <si>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</si>
  <si>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</si>
  <si>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</si>
  <si>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</si>
  <si>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</si>
  <si>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</si>
  <si>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</si>
  <si>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</si>
  <si>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</si>
  <si>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</si>
  <si>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</si>
  <si>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</si>
  <si>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</si>
  <si>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</si>
  <si>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</si>
  <si>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</si>
  <si>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</si>
  <si>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</si>
  <si>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</si>
  <si>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</si>
  <si>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</si>
  <si>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</si>
  <si>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</si>
  <si>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</si>
  <si>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</si>
  <si>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</si>
  <si>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</si>
  <si>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</si>
  <si>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</si>
  <si>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</si>
  <si>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</si>
  <si>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</si>
  <si>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</si>
  <si>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</si>
  <si>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</si>
  <si>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</si>
  <si>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</si>
  <si>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</si>
  <si>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</si>
  <si>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</si>
  <si>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</si>
  <si>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</si>
  <si>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</si>
  <si>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</si>
  <si>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</si>
  <si>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</si>
  <si>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</si>
  <si>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</si>
  <si>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</si>
  <si>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</si>
  <si>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</si>
  <si>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</si>
  <si>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</si>
  <si>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</si>
  <si>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</si>
  <si>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</si>
  <si>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</si>
  <si>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</si>
  <si>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</si>
  <si>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</si>
  <si>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</si>
  <si>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</si>
  <si>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</si>
  <si>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</si>
  <si>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</si>
  <si>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</si>
  <si>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</si>
  <si>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</si>
  <si>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</si>
  <si>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</si>
  <si>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</si>
  <si>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</si>
  <si>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</si>
  <si>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</si>
  <si>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</si>
  <si>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</si>
  <si>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</si>
  <si>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</si>
  <si>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</si>
  <si>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</si>
  <si>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</si>
  <si>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</si>
  <si>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</si>
  <si>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</si>
  <si>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</si>
  <si>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</si>
  <si>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</si>
  <si>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</si>
  <si>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</si>
  <si>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</si>
  <si>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</si>
  <si>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</si>
  <si>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</si>
  <si>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</si>
  <si>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</si>
  <si>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</si>
  <si>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</si>
  <si>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</si>
  <si>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</si>
  <si>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</si>
  <si>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</si>
  <si>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</si>
  <si>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</si>
  <si>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</si>
  <si>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</si>
  <si>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</si>
  <si>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</si>
  <si>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</si>
  <si>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</si>
  <si>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</si>
  <si>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</si>
  <si>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</si>
  <si>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</si>
  <si>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</si>
  <si>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</si>
  <si>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</si>
  <si>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</si>
  <si>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</si>
  <si>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</si>
  <si>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</si>
  <si>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</si>
  <si>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</si>
  <si>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</si>
  <si>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</si>
  <si>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</si>
  <si>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</si>
  <si>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</si>
  <si>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</si>
  <si>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</si>
  <si>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</si>
  <si>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</si>
  <si>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</si>
  <si>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</si>
  <si>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</si>
  <si>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</si>
  <si>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</si>
  <si>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</si>
  <si>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</si>
  <si>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</si>
  <si>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</si>
  <si>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</si>
  <si>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</si>
  <si>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</si>
  <si>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</si>
  <si>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</si>
  <si>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</si>
  <si>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</si>
  <si>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</si>
  <si>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</si>
  <si>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</si>
  <si>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</si>
  <si>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</si>
  <si>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</si>
  <si>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</si>
  <si>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</si>
  <si>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</si>
  <si>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</si>
  <si>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</si>
  <si>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</si>
  <si>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</si>
  <si>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</si>
  <si>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</si>
  <si>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</si>
  <si>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</si>
  <si>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</si>
  <si>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</si>
  <si>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</si>
  <si>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</si>
  <si>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</si>
  <si>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</si>
  <si>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</si>
  <si>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</si>
  <si>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</si>
  <si>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</si>
  <si>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</si>
  <si>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</si>
  <si>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</si>
  <si>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</si>
  <si>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</si>
  <si>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</si>
  <si>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</si>
  <si>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</si>
  <si>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</si>
  <si>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</si>
  <si>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</si>
  <si>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</si>
  <si>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</si>
  <si>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</si>
  <si>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</si>
  <si>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</si>
  <si>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</si>
  <si>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</si>
  <si>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</si>
  <si>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</si>
  <si>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</si>
  <si>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</si>
  <si>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</si>
  <si>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</si>
  <si>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</si>
  <si>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</si>
  <si>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</si>
  <si>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</si>
  <si>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</si>
  <si>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</si>
  <si>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</si>
  <si>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</si>
  <si>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</si>
  <si>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</si>
  <si>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</si>
  <si>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</si>
  <si>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</si>
  <si>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</si>
  <si>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</si>
  <si>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</si>
  <si>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</si>
  <si>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</si>
  <si>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</si>
  <si>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</si>
  <si>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</si>
  <si>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</si>
  <si>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</si>
  <si>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</si>
  <si>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</si>
  <si>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</si>
  <si>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</si>
  <si>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</si>
  <si>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</si>
  <si>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</si>
  <si>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</si>
  <si>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</si>
  <si>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</si>
  <si>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</si>
  <si>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</si>
  <si>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</si>
  <si>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</si>
  <si>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</si>
  <si>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</si>
  <si>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</si>
  <si>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</si>
  <si>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</si>
  <si>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</si>
  <si>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</si>
  <si>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</si>
  <si>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</si>
  <si>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</si>
  <si>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</si>
  <si>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</si>
  <si>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</si>
  <si>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</si>
  <si>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</si>
  <si>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</si>
  <si>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</si>
  <si>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</si>
  <si>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</si>
  <si>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</si>
  <si>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</si>
  <si>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</si>
  <si>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</si>
  <si>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</si>
  <si>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</si>
  <si>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</si>
  <si>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</si>
  <si>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</si>
  <si>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</si>
  <si>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</si>
  <si>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</si>
  <si>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</si>
  <si>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</si>
  <si>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</si>
  <si>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</si>
  <si>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</si>
  <si>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</si>
  <si>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</si>
  <si>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</si>
  <si>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</si>
  <si>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</si>
  <si>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</si>
  <si>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</si>
  <si>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</si>
  <si>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</si>
  <si>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</si>
  <si>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</si>
  <si>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</si>
  <si>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</si>
  <si>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</si>
  <si>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</si>
  <si>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</si>
  <si>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</si>
  <si>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</si>
  <si>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</si>
  <si>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</si>
  <si>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</si>
  <si>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</si>
  <si>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</si>
  <si>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</si>
  <si>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</si>
  <si>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</si>
  <si>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</si>
  <si>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</si>
  <si>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</si>
  <si>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</si>
  <si>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</si>
  <si>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</si>
  <si>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</si>
  <si>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</si>
  <si>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</si>
  <si>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</si>
  <si>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</si>
  <si>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</si>
  <si>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</si>
  <si>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</si>
  <si>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</si>
  <si>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</si>
  <si>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</si>
  <si>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</si>
  <si>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</si>
  <si>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</si>
  <si>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</si>
  <si>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</si>
  <si>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</si>
  <si>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</si>
  <si>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</si>
  <si>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</si>
  <si>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</si>
  <si>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</si>
  <si>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</si>
  <si>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</si>
  <si>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</si>
  <si>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</si>
  <si>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</si>
  <si>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</si>
  <si>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</si>
  <si>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</si>
  <si>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</si>
  <si>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</si>
  <si>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</si>
  <si>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</si>
  <si>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</si>
  <si>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</si>
  <si>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</si>
  <si>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</si>
  <si>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</si>
  <si>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</si>
  <si>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</si>
  <si>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</si>
  <si>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</si>
  <si>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</si>
  <si>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</si>
  <si>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</si>
  <si>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</si>
  <si>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</si>
  <si>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</si>
  <si>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</si>
  <si>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</si>
  <si>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</si>
  <si>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</si>
  <si>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</si>
  <si>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</si>
  <si>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</si>
  <si>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</si>
  <si>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</si>
  <si>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</si>
  <si>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</si>
  <si>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</si>
  <si>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</si>
  <si>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</si>
  <si>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</si>
  <si>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</si>
  <si>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</si>
  <si>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</si>
  <si>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</si>
  <si>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</si>
  <si>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</si>
  <si>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</si>
  <si>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</si>
  <si>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</si>
  <si>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</si>
  <si>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</si>
  <si>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</si>
  <si>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</si>
  <si>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</si>
  <si>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</si>
  <si>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</si>
  <si>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</si>
  <si>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</si>
  <si>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</si>
  <si>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</si>
  <si>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</si>
  <si>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</si>
  <si>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</si>
  <si>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</si>
  <si>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</si>
  <si>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</si>
  <si>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</si>
  <si>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</si>
  <si>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</si>
  <si>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</si>
  <si>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</si>
  <si>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</si>
  <si>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</si>
  <si>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</si>
  <si>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</si>
  <si>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</si>
  <si>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</si>
  <si>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</si>
  <si>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</si>
  <si>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</si>
  <si>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</si>
  <si>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</si>
  <si>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</si>
  <si>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</si>
  <si>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</si>
  <si>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</si>
  <si>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</si>
  <si>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</si>
  <si>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</si>
  <si>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</si>
  <si>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</si>
  <si>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</si>
  <si>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</si>
  <si>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</si>
  <si>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</si>
  <si>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</si>
  <si>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</si>
  <si>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</si>
  <si>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</si>
  <si>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</si>
  <si>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</si>
  <si>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</si>
  <si>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</si>
  <si>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</si>
  <si>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</si>
  <si>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</si>
  <si>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</si>
  <si>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</si>
  <si>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</si>
  <si>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</si>
  <si>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</si>
  <si>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</si>
  <si>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</si>
  <si>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</si>
  <si>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</si>
  <si>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</si>
  <si>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</si>
  <si>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</si>
  <si>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</si>
  <si>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</si>
  <si>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</si>
  <si>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</si>
  <si>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</si>
  <si>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</si>
  <si>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</si>
  <si>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</si>
  <si>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</si>
  <si>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</si>
  <si>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</si>
  <si>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</si>
  <si>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</si>
  <si>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</si>
  <si>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</si>
  <si>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</si>
  <si>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</si>
  <si>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</si>
  <si>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</si>
  <si>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</si>
  <si>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</si>
  <si>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</si>
  <si>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</si>
  <si>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</si>
  <si>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</si>
  <si>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</si>
  <si>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</si>
  <si>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</si>
  <si>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</si>
  <si>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</si>
  <si>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</si>
  <si>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</si>
  <si>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</si>
  <si>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</si>
  <si>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</si>
  <si>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</si>
  <si>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</si>
  <si>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</si>
  <si>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</si>
  <si>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</si>
  <si>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</si>
  <si>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</si>
  <si>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</si>
  <si>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</si>
  <si>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</si>
  <si>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</si>
  <si>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</si>
  <si>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</si>
  <si>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</si>
  <si>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</si>
  <si>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</si>
  <si>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</si>
  <si>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</si>
  <si>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</si>
  <si>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</si>
  <si>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</si>
  <si>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</si>
  <si>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</si>
  <si>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</si>
  <si>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</si>
  <si>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</si>
  <si>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</si>
  <si>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</si>
  <si>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</si>
  <si>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</si>
  <si>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</si>
  <si>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</si>
  <si>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</si>
  <si>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</si>
  <si>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</si>
  <si>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</si>
  <si>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</si>
  <si>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</si>
  <si>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</si>
  <si>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</si>
  <si>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</si>
  <si>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</si>
  <si>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</si>
  <si>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</si>
  <si>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</si>
  <si>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</si>
  <si>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</si>
  <si>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</si>
  <si>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</si>
  <si>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</si>
  <si>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</si>
  <si>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</si>
  <si>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</si>
  <si>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</si>
  <si>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</si>
  <si>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</si>
  <si>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</si>
  <si>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</si>
  <si>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</si>
  <si>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</si>
  <si>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</si>
  <si>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</si>
  <si>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</si>
  <si>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</si>
  <si>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</si>
  <si>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</si>
  <si>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</si>
  <si>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</si>
  <si>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</si>
  <si>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</si>
  <si>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</si>
  <si>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</si>
  <si>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</si>
  <si>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</si>
  <si>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</si>
  <si>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</si>
  <si>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</si>
  <si>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</si>
  <si>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</si>
  <si>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</si>
  <si>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</si>
  <si>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</si>
  <si>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</si>
  <si>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</si>
  <si>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</si>
  <si>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</si>
  <si>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</si>
  <si>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</si>
  <si>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</si>
  <si>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</si>
  <si>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</si>
  <si>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</si>
  <si>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</si>
  <si>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</si>
  <si>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</si>
  <si>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</si>
  <si>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</si>
  <si>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</si>
  <si>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</si>
  <si>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</si>
  <si>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</si>
  <si>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</si>
  <si>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</si>
  <si>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</si>
  <si>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</si>
  <si>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</si>
  <si>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</si>
  <si>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</si>
  <si>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</si>
  <si>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</si>
  <si>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</si>
  <si>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</si>
  <si>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</si>
  <si>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</si>
  <si>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</si>
  <si>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</si>
  <si>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</si>
  <si>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</si>
  <si>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</si>
  <si>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</si>
  <si>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</si>
  <si>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</si>
  <si>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</si>
  <si>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</si>
  <si>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</si>
  <si>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</si>
  <si>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</si>
  <si>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</si>
  <si>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</si>
  <si>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</si>
  <si>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</si>
  <si>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</si>
  <si>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</si>
  <si>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</si>
  <si>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</si>
  <si>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</si>
  <si>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</si>
  <si>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</si>
  <si>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</si>
  <si>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</si>
  <si>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</si>
  <si>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</si>
  <si>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</si>
  <si>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</si>
  <si>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</si>
  <si>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</si>
  <si>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</si>
  <si>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</si>
  <si>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</si>
  <si>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</si>
  <si>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</si>
  <si>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</si>
  <si>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</si>
  <si>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</si>
  <si>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</si>
  <si>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</si>
  <si>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</si>
  <si>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</si>
  <si>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</si>
  <si>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</si>
  <si>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</si>
  <si>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</si>
  <si>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</si>
  <si>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</si>
  <si>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</si>
  <si>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</si>
  <si>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</si>
  <si>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</si>
  <si>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</si>
  <si>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</si>
  <si>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</si>
  <si>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</si>
  <si>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</si>
  <si>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</si>
  <si>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</si>
  <si>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</si>
  <si>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</si>
  <si>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</si>
  <si>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</si>
  <si>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</si>
  <si>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</si>
  <si>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</si>
  <si>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</si>
  <si>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</si>
  <si>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</si>
  <si>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</si>
  <si>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</si>
  <si>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</si>
  <si>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</si>
  <si>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</si>
  <si>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</si>
  <si>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</si>
  <si>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</si>
  <si>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</si>
  <si>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</si>
  <si>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</si>
  <si>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</si>
  <si>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</si>
  <si>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</si>
  <si>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</si>
  <si>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</si>
  <si>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</si>
  <si>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</si>
  <si>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</si>
  <si>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</si>
  <si>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</si>
  <si>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</si>
  <si>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</si>
  <si>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</si>
  <si>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</si>
  <si>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</si>
  <si>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</si>
  <si>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</si>
  <si>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</si>
  <si>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</si>
  <si>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</si>
  <si>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</si>
  <si>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</si>
  <si>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</si>
  <si>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</si>
  <si>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</si>
  <si>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</si>
  <si>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</si>
  <si>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</si>
  <si>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</si>
  <si>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</si>
  <si>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</si>
  <si>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</si>
  <si>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</si>
  <si>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</si>
  <si>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</si>
  <si>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</si>
  <si>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</si>
  <si>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</si>
  <si>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</si>
  <si>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</si>
  <si>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</si>
  <si>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</si>
  <si>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</si>
  <si>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</si>
  <si>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</si>
  <si>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</si>
  <si>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</si>
  <si>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</si>
  <si>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</si>
  <si>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</si>
  <si>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</si>
  <si>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</si>
  <si>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</si>
  <si>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</si>
  <si>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</si>
  <si>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</si>
  <si>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</si>
  <si>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</si>
  <si>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</si>
  <si>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</si>
  <si>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</si>
  <si>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</si>
  <si>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</si>
  <si>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</si>
  <si>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</si>
  <si>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</si>
  <si>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</si>
  <si>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</si>
  <si>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</si>
  <si>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</si>
  <si>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</si>
  <si>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</si>
  <si>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</si>
  <si>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</si>
  <si>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</si>
  <si>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</si>
  <si>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</si>
  <si>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</si>
  <si>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</si>
  <si>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</si>
  <si>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</si>
  <si>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</si>
  <si>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</si>
  <si>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</si>
  <si>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</si>
  <si>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</si>
  <si>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</si>
  <si>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</si>
  <si>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</si>
  <si>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</si>
  <si>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</si>
  <si>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</si>
  <si>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</si>
  <si>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</si>
  <si>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</si>
  <si>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</si>
  <si>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</si>
  <si>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</si>
  <si>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</si>
  <si>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</si>
  <si>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</si>
  <si>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</si>
  <si>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</si>
  <si>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</si>
  <si>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</si>
  <si>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</si>
  <si>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</si>
  <si>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</si>
  <si>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</si>
  <si>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</si>
  <si>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</si>
  <si>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</si>
  <si>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</si>
  <si>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</si>
  <si>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</si>
  <si>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</si>
  <si>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</si>
  <si>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</si>
  <si>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</si>
  <si>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</si>
  <si>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</si>
  <si>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</si>
  <si>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</si>
  <si>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</si>
  <si>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</si>
  <si>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</si>
  <si>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</si>
  <si>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</si>
  <si>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</si>
  <si>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</si>
  <si>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</si>
  <si>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</si>
  <si>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</si>
  <si>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</si>
  <si>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</si>
  <si>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</si>
  <si>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</si>
  <si>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</si>
  <si>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</si>
  <si>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</si>
  <si>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</si>
  <si>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</si>
  <si>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</si>
  <si>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</si>
  <si>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</si>
  <si>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</si>
  <si>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</si>
  <si>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</si>
  <si>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</si>
  <si>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</si>
  <si>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</si>
  <si>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</si>
  <si>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</si>
  <si>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</si>
  <si>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</si>
  <si>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</si>
  <si>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</si>
  <si>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</si>
  <si>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</si>
  <si>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</si>
  <si>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</si>
  <si>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</si>
  <si>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</si>
  <si>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</si>
  <si>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</si>
  <si>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</si>
  <si>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</si>
  <si>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</si>
  <si>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</si>
  <si>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</si>
  <si>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</si>
  <si>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</si>
  <si>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</si>
  <si>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</si>
  <si>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</si>
  <si>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</si>
  <si>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</si>
  <si>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</si>
  <si>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</si>
  <si>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</si>
  <si>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</si>
  <si>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</si>
  <si>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</si>
  <si>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</si>
  <si>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</si>
  <si>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</si>
  <si>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</si>
  <si>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</si>
  <si>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</si>
  <si>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</si>
  <si>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</si>
  <si>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</si>
  <si>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</si>
  <si>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</si>
  <si>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</si>
  <si>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</si>
  <si>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</si>
  <si>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</si>
  <si>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</si>
  <si>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</si>
  <si>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</si>
  <si>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</si>
  <si>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</si>
  <si>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</si>
  <si>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</si>
  <si>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</si>
  <si>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</si>
  <si>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</si>
  <si>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</si>
  <si>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</si>
  <si>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</si>
  <si>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</si>
  <si>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</si>
  <si>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</si>
  <si>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</si>
  <si>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</si>
  <si>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</si>
  <si>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</si>
  <si>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</si>
  <si>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</si>
  <si>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</si>
  <si>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</si>
  <si>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</si>
  <si>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</si>
  <si>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</si>
  <si>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</si>
  <si>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</si>
  <si>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</si>
  <si>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</si>
  <si>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</si>
  <si>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</si>
  <si>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</si>
  <si>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</si>
  <si>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</si>
  <si>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</si>
  <si>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</si>
  <si>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</si>
  <si>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</si>
  <si>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</si>
  <si>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</si>
  <si>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</si>
  <si>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</si>
  <si>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</si>
  <si>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</si>
  <si>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</si>
  <si>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</si>
  <si>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</si>
  <si>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</si>
  <si>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</si>
  <si>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</si>
  <si>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</si>
  <si>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</si>
  <si>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</si>
  <si>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</si>
  <si>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</si>
  <si>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</si>
  <si>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</si>
  <si>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</si>
  <si>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</si>
  <si>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</si>
  <si>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</si>
  <si>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</si>
  <si>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</si>
  <si>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</si>
  <si>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</si>
  <si>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</si>
  <si>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</si>
  <si>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</si>
  <si>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</si>
  <si>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</si>
  <si>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</si>
  <si>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</si>
  <si>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</si>
  <si>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</si>
  <si>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</si>
  <si>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</si>
  <si>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</si>
  <si>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</si>
  <si>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</si>
  <si>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</si>
  <si>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</si>
  <si>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</si>
  <si>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</si>
  <si>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</si>
  <si>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</si>
  <si>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</si>
  <si>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</si>
  <si>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</si>
  <si>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</si>
  <si>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</si>
  <si>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</si>
  <si>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</si>
  <si>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</si>
  <si>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</si>
  <si>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</si>
  <si>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</si>
  <si>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</si>
  <si>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</si>
  <si>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</si>
  <si>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</si>
  <si>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</si>
  <si>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</si>
  <si>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</si>
  <si>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</si>
  <si>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</si>
  <si>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</si>
  <si>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</si>
  <si>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</si>
  <si>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</si>
  <si>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</si>
  <si>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</si>
  <si>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</si>
  <si>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</si>
  <si>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</si>
  <si>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</si>
  <si>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</si>
  <si>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</si>
  <si>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</si>
  <si>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</si>
  <si>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</si>
  <si>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</si>
  <si>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</si>
  <si>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</si>
  <si>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</si>
  <si>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</si>
  <si>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</si>
  <si>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</si>
  <si>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</si>
  <si>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</si>
  <si>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</si>
  <si>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</si>
  <si>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</si>
  <si>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</si>
  <si>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</si>
  <si>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</si>
  <si>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</si>
  <si>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</si>
  <si>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</si>
  <si>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</si>
  <si>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</si>
  <si>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</si>
  <si>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</si>
  <si>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</si>
  <si>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</si>
  <si>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</si>
  <si>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</si>
  <si>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</si>
  <si>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</si>
  <si>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</si>
  <si>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</si>
  <si>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</si>
  <si>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</si>
  <si>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</si>
  <si>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</si>
  <si>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</si>
  <si>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</si>
  <si>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</si>
  <si>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</si>
  <si>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</si>
  <si>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</si>
  <si>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</si>
  <si>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</si>
  <si>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</si>
  <si>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</si>
  <si>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</si>
  <si>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</si>
  <si>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</si>
  <si>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</si>
  <si>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</si>
  <si>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</si>
  <si>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</si>
  <si>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</si>
  <si>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</si>
  <si>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</si>
  <si>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</si>
  <si>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</si>
  <si>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</si>
  <si>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</si>
  <si>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</si>
  <si>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</si>
  <si>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</si>
  <si>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</si>
  <si>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</si>
  <si>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</si>
  <si>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</si>
  <si>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</si>
  <si>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</si>
  <si>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</si>
  <si>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</si>
  <si>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</si>
  <si>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</si>
  <si>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</si>
  <si>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</si>
  <si>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</si>
  <si>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</si>
  <si>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</si>
  <si>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</si>
  <si>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</si>
  <si>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</si>
  <si>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</si>
  <si>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</si>
  <si>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</si>
  <si>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</si>
  <si>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</si>
  <si>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</si>
  <si>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</si>
  <si>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</si>
  <si>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</si>
  <si>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</si>
  <si>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</si>
  <si>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</si>
  <si>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</si>
  <si>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</si>
  <si>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</si>
  <si>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</si>
  <si>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</si>
  <si>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</si>
  <si>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</si>
  <si>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</si>
  <si>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</si>
  <si>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</si>
  <si>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</si>
  <si>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</si>
  <si>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</si>
  <si>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</si>
  <si>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</si>
  <si>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</si>
  <si>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</si>
  <si>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</si>
  <si>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</si>
  <si>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</si>
  <si>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</si>
  <si>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</si>
  <si>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</si>
  <si>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</si>
  <si>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</si>
  <si>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</si>
  <si>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</si>
  <si>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</si>
  <si>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</si>
  <si>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</si>
  <si>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</si>
  <si>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</si>
  <si>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</si>
  <si>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</si>
  <si>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</si>
  <si>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</si>
  <si>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</si>
  <si>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</si>
  <si>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</si>
  <si>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</si>
  <si>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</si>
  <si>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</si>
  <si>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</si>
  <si>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</si>
  <si>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</si>
  <si>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</si>
  <si>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</si>
  <si>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</si>
  <si>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</si>
  <si>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</si>
  <si>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</si>
  <si>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</si>
  <si>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</si>
  <si>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</si>
  <si>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</si>
  <si>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</si>
  <si>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</si>
  <si>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</si>
  <si>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</si>
  <si>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</si>
  <si>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</si>
  <si>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</si>
  <si>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</si>
  <si>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</si>
  <si>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</si>
  <si>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</si>
  <si>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</si>
  <si>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</si>
  <si>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</si>
  <si>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</si>
  <si>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</si>
  <si>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</si>
  <si>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</si>
  <si>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</si>
  <si>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</si>
  <si>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</si>
  <si>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</si>
  <si>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</si>
  <si>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</si>
  <si>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</si>
  <si>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</si>
  <si>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</si>
  <si>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</si>
  <si>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</si>
  <si>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</si>
  <si>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</si>
  <si>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</si>
  <si>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</si>
  <si>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</si>
  <si>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</si>
  <si>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</si>
  <si>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</si>
  <si>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</si>
  <si>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</si>
  <si>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</si>
  <si>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</si>
  <si>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</si>
  <si>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</si>
  <si>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</si>
  <si>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</si>
  <si>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</si>
  <si>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</si>
  <si>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</si>
  <si>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</si>
  <si>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</si>
  <si>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</si>
  <si>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</si>
  <si>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</si>
  <si>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</si>
  <si>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</si>
  <si>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</si>
  <si>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</si>
  <si>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</si>
  <si>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</si>
  <si>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</si>
  <si>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</si>
  <si>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</si>
  <si>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</si>
  <si>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</si>
  <si>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</si>
  <si>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</si>
  <si>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</si>
  <si>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</si>
  <si>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</si>
  <si>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</si>
  <si>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</si>
  <si>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</si>
  <si>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</si>
  <si>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</si>
  <si>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</si>
  <si>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</si>
  <si>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</si>
  <si>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</si>
  <si>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</si>
  <si>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</si>
  <si>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</si>
  <si>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</si>
  <si>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</si>
  <si>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</si>
  <si>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</si>
  <si>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</si>
  <si>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</si>
  <si>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</si>
  <si>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</si>
  <si>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</si>
  <si>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</si>
  <si>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</si>
  <si>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</si>
  <si>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</si>
  <si>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</si>
  <si>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</si>
  <si>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</si>
  <si>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</si>
  <si>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</si>
  <si>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</si>
  <si>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</si>
  <si>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</si>
  <si>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</si>
  <si>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</si>
  <si>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</si>
  <si>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</si>
  <si>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</si>
  <si>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</si>
  <si>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</si>
  <si>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</si>
  <si>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</si>
  <si>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</si>
  <si>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</si>
  <si>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</si>
  <si>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</si>
  <si>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</si>
  <si>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</si>
  <si>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</si>
  <si>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</si>
  <si>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</si>
  <si>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</si>
  <si>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</si>
  <si>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</si>
  <si>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</si>
  <si>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</si>
  <si>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</si>
  <si>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</si>
  <si>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</si>
  <si>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</si>
  <si>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</si>
  <si>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</si>
  <si>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</si>
  <si>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</si>
  <si>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</si>
  <si>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</si>
  <si>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</si>
  <si>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</si>
  <si>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</si>
  <si>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</si>
  <si>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</si>
  <si>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</si>
  <si>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</si>
  <si>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</si>
  <si>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</si>
  <si>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</si>
  <si>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</si>
  <si>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</si>
  <si>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</si>
  <si>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</si>
  <si>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</si>
  <si>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</si>
  <si>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</si>
  <si>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</si>
  <si>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</si>
  <si>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</si>
  <si>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</si>
  <si>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</si>
  <si>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</si>
  <si>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</si>
  <si>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</si>
  <si>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</si>
  <si>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</si>
  <si>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</si>
  <si>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</si>
  <si>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</si>
  <si>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</si>
  <si>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</si>
  <si>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</si>
  <si>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</si>
  <si>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</si>
  <si>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</si>
  <si>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</si>
  <si>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</si>
  <si>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</si>
  <si>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</si>
  <si>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</si>
  <si>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</si>
  <si>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</si>
  <si>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</si>
  <si>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</si>
  <si>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</si>
  <si>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</si>
  <si>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</si>
  <si>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</si>
  <si>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</si>
  <si>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</si>
  <si>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</si>
  <si>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</si>
  <si>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</si>
  <si>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</si>
  <si>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</si>
  <si>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</si>
  <si>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</si>
  <si>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</si>
  <si>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</si>
  <si>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</si>
  <si>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</si>
  <si>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</si>
  <si>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</si>
  <si>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</si>
  <si>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</si>
  <si>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</si>
  <si>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</si>
  <si>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</si>
  <si>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</si>
  <si>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</si>
  <si>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</si>
  <si>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</si>
  <si>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</si>
  <si>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</si>
  <si>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</si>
  <si>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</si>
  <si>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</si>
  <si>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</si>
  <si>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</si>
  <si>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</si>
  <si>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</si>
  <si>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</si>
  <si>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</si>
  <si>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</si>
  <si>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</si>
  <si>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</si>
  <si>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</si>
  <si>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</si>
  <si>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</si>
  <si>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</si>
  <si>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</si>
  <si>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</si>
  <si>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</si>
  <si>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</si>
  <si>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</si>
  <si>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</si>
  <si>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</si>
  <si>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</si>
  <si>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</si>
  <si>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</si>
  <si>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</si>
  <si>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</si>
  <si>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</si>
  <si>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</si>
  <si>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</si>
  <si>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</si>
  <si>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</si>
  <si>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</si>
  <si>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</si>
  <si>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</si>
  <si>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</si>
  <si>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</si>
  <si>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</si>
  <si>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</si>
  <si>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</si>
  <si>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</si>
  <si>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</si>
  <si>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</si>
  <si>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</si>
  <si>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</si>
  <si>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</si>
  <si>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</si>
  <si>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</si>
  <si>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</si>
  <si>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</si>
  <si>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</si>
  <si>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</si>
  <si>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</si>
  <si>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</si>
  <si>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</si>
  <si>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</si>
  <si>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</si>
  <si>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</si>
  <si>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</si>
  <si>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</si>
  <si>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</si>
  <si>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</si>
  <si>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</si>
  <si>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</si>
  <si>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</si>
  <si>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</si>
  <si>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</si>
  <si>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</si>
  <si>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</si>
  <si>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</si>
  <si>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</si>
  <si>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</si>
  <si>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</si>
  <si>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</si>
  <si>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</si>
  <si>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</si>
  <si>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</si>
  <si>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</si>
  <si>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</si>
  <si>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</si>
  <si>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</si>
  <si>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</si>
  <si>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</si>
  <si>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</si>
  <si>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</si>
  <si>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</si>
  <si>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</si>
  <si>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</si>
  <si>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</si>
  <si>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</si>
  <si>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</si>
  <si>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</si>
  <si>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</si>
  <si>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</si>
  <si>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</si>
  <si>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</si>
  <si>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</si>
  <si>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</si>
  <si>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</si>
  <si>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</si>
  <si>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</si>
  <si>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</si>
  <si>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</si>
  <si>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</si>
  <si>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</si>
  <si>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</si>
  <si>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</si>
  <si>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</si>
  <si>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</si>
  <si>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</si>
  <si>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</si>
  <si>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</si>
  <si>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</si>
  <si>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</si>
  <si>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</si>
  <si>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</si>
  <si>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</si>
  <si>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</si>
  <si>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</si>
  <si>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</si>
  <si>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</si>
  <si>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</si>
  <si>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</si>
  <si>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</si>
  <si>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</si>
  <si>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</si>
  <si>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</si>
  <si>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</si>
  <si>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</si>
  <si>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</si>
  <si>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</si>
  <si>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</si>
  <si>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</si>
  <si>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</si>
  <si>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</si>
  <si>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</si>
  <si>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</si>
  <si>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</si>
  <si>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</si>
  <si>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</si>
  <si>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</si>
  <si>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</si>
  <si>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</si>
  <si>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</si>
  <si>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</si>
  <si>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</si>
  <si>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</si>
  <si>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</si>
  <si>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</si>
  <si>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</si>
  <si>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</si>
  <si>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</si>
  <si>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</si>
  <si>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</si>
  <si>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</si>
  <si>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</si>
  <si>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</si>
  <si>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</si>
  <si>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</si>
  <si>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</si>
  <si>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</si>
  <si>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</si>
  <si>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</si>
  <si>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</si>
  <si>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</si>
  <si>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</si>
  <si>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</si>
  <si>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</si>
  <si>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</si>
  <si>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</si>
  <si>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</si>
  <si>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</si>
  <si>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</si>
  <si>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</si>
  <si>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</si>
  <si>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</si>
  <si>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</si>
  <si>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</si>
  <si>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</si>
  <si>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</si>
  <si>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</si>
  <si>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</si>
  <si>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</si>
  <si>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</si>
  <si>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</si>
  <si>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</si>
  <si>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</si>
  <si>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</si>
  <si>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</si>
  <si>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</si>
  <si>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</si>
  <si>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</si>
  <si>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</si>
  <si>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</si>
  <si>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</si>
  <si>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</si>
  <si>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</si>
  <si>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</si>
  <si>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</si>
  <si>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</si>
  <si>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</si>
  <si>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</si>
  <si>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</si>
  <si>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</si>
  <si>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</si>
  <si>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</si>
  <si>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</si>
  <si>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</si>
  <si>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</si>
  <si>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</si>
  <si>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</si>
  <si>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</si>
  <si>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</si>
  <si>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</si>
  <si>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</si>
  <si>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</si>
  <si>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</si>
  <si>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</si>
  <si>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</si>
  <si>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</si>
  <si>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</si>
  <si>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</si>
  <si>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</si>
  <si>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</si>
  <si>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</si>
  <si>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</si>
  <si>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</si>
  <si>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</si>
  <si>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</si>
  <si>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</si>
  <si>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</si>
  <si>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</si>
  <si>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</si>
  <si>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</si>
  <si>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</si>
  <si>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</si>
  <si>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</si>
  <si>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</si>
  <si>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</si>
  <si>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</si>
  <si>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</si>
  <si>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</si>
  <si>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</si>
  <si>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</si>
  <si>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</si>
  <si>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</si>
  <si>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</si>
  <si>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</si>
  <si>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</si>
  <si>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</si>
  <si>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</si>
  <si>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</si>
  <si>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</si>
  <si>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</si>
  <si>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</si>
  <si>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</si>
  <si>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</si>
  <si>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</si>
  <si>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</si>
  <si>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</si>
  <si>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</si>
  <si>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</si>
  <si>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</si>
  <si>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</si>
  <si>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</si>
  <si>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</si>
  <si>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</si>
  <si>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</si>
  <si>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</si>
  <si>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</si>
  <si>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</si>
  <si>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</si>
  <si>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</si>
  <si>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</si>
  <si>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</si>
  <si>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</si>
  <si>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</si>
  <si>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</si>
  <si>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</si>
  <si>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</si>
  <si>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</si>
  <si>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</si>
  <si>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</si>
  <si>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</si>
  <si>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</si>
  <si>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</si>
  <si>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</si>
  <si>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</si>
  <si>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</si>
  <si>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</si>
  <si>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</si>
  <si>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</si>
  <si>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</si>
  <si>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</si>
  <si>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</si>
  <si>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</si>
  <si>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</si>
  <si>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</si>
  <si>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</si>
  <si>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</si>
  <si>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</si>
  <si>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</si>
  <si>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</si>
  <si>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</si>
  <si>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</si>
  <si>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</si>
  <si>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</si>
  <si>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</si>
  <si>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</si>
  <si>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</si>
  <si>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</si>
  <si>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</si>
  <si>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</si>
  <si>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</si>
  <si>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</si>
  <si>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</si>
  <si>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</si>
  <si>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</si>
  <si>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</si>
  <si>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</si>
  <si>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</si>
  <si>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</si>
  <si>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</si>
  <si>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</si>
  <si>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</si>
  <si>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</si>
  <si>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</si>
  <si>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</si>
  <si>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</si>
  <si>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</si>
  <si>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</si>
  <si>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</si>
  <si>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</si>
  <si>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</si>
  <si>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</si>
  <si>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</si>
  <si>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</si>
  <si>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</si>
  <si>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</si>
  <si>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</si>
  <si>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</si>
  <si>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</si>
  <si>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</si>
  <si>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</si>
  <si>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</si>
  <si>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</si>
  <si>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</si>
  <si>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</si>
  <si>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</si>
  <si>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</si>
  <si>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</si>
  <si>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</si>
  <si>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</si>
  <si>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</si>
  <si>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</si>
  <si>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</si>
  <si>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</si>
  <si>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</si>
  <si>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</si>
  <si>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</si>
  <si>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</si>
  <si>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</si>
  <si>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</si>
  <si>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</si>
  <si>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</si>
  <si>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</si>
  <si>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</si>
  <si>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</si>
  <si>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</si>
  <si>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</si>
  <si>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</si>
  <si>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</si>
  <si>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</si>
  <si>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</si>
  <si>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</si>
  <si>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</si>
  <si>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</si>
  <si>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</si>
  <si>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</si>
  <si>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</si>
  <si>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</si>
  <si>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</si>
  <si>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</si>
  <si>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</si>
  <si>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</si>
  <si>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</si>
  <si>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</si>
  <si>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</si>
  <si>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</si>
  <si>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</si>
  <si>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</si>
  <si>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</si>
  <si>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</si>
  <si>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</si>
  <si>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</si>
  <si>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</si>
  <si>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</si>
  <si>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</si>
  <si>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</si>
  <si>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</si>
  <si>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</si>
  <si>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</si>
  <si>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</si>
  <si>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</si>
  <si>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</si>
  <si>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</si>
  <si>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</si>
  <si>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</si>
  <si>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</si>
  <si>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</si>
  <si>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</si>
  <si>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</si>
  <si>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</si>
  <si>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</si>
  <si>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</si>
  <si>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</si>
  <si>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</si>
  <si>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</si>
  <si>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</si>
  <si>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</si>
  <si>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</si>
  <si>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</si>
  <si>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</si>
  <si>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</si>
  <si>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</si>
  <si>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</si>
  <si>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</si>
  <si>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</si>
  <si>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</si>
  <si>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</si>
  <si>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</si>
  <si>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</si>
  <si>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</si>
  <si>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</si>
  <si>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</si>
  <si>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</si>
  <si>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</si>
  <si>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</si>
  <si>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</si>
  <si>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</si>
  <si>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</si>
  <si>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</si>
  <si>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</si>
  <si>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</si>
  <si>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</si>
  <si>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</si>
  <si>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</si>
  <si>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</si>
  <si>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</si>
  <si>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</si>
  <si>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</si>
  <si>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</si>
  <si>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</si>
  <si>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</si>
  <si>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</si>
  <si>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</si>
  <si>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</si>
  <si>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</si>
  <si>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</si>
  <si>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</si>
  <si>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</si>
  <si>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</si>
  <si>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</si>
  <si>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</si>
  <si>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</si>
  <si>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</si>
  <si>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</si>
  <si>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</si>
  <si>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</si>
  <si>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</si>
  <si>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</si>
  <si>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</si>
  <si>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</si>
  <si>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</si>
  <si>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</si>
  <si>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</si>
  <si>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</si>
  <si>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</si>
  <si>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</si>
  <si>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</si>
  <si>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</si>
  <si>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</si>
  <si>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</si>
  <si>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</si>
  <si>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</si>
  <si>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</si>
  <si>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</si>
  <si>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</si>
  <si>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</si>
  <si>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</si>
  <si>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</si>
  <si>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</si>
  <si>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</si>
  <si>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</si>
  <si>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</si>
  <si>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</si>
  <si>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</si>
  <si>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</si>
  <si>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</si>
  <si>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</si>
  <si>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</si>
  <si>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</si>
  <si>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</si>
  <si>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</si>
  <si>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</si>
  <si>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</si>
  <si>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</si>
  <si>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</si>
  <si>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</si>
  <si>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</si>
  <si>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</si>
  <si>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</si>
  <si>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</si>
  <si>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</si>
  <si>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</si>
  <si>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</si>
  <si>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</si>
  <si>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</si>
  <si>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</si>
  <si>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</si>
  <si>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</si>
  <si>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</si>
  <si>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</si>
  <si>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</si>
  <si>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</si>
  <si>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</si>
  <si>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</si>
  <si>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</si>
  <si>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</si>
  <si>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</si>
  <si>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</si>
  <si>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</si>
  <si>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</si>
  <si>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</si>
  <si>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</si>
  <si>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</si>
  <si>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</si>
  <si>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</si>
  <si>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</si>
  <si>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</si>
  <si>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</si>
  <si>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</si>
  <si>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</si>
  <si>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</si>
  <si>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</si>
  <si>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</si>
  <si>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</si>
  <si>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</si>
  <si>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</si>
  <si>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</si>
  <si>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</si>
  <si>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</si>
  <si>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</si>
  <si>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</si>
  <si>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</si>
  <si>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</si>
  <si>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</si>
  <si>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</si>
  <si>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</si>
  <si>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</si>
  <si>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</si>
  <si>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</si>
  <si>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</si>
  <si>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</si>
  <si>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</si>
  <si>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</si>
  <si>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</si>
  <si>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</si>
  <si>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</si>
  <si>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</si>
  <si>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</si>
  <si>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</si>
  <si>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</si>
  <si>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</si>
  <si>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</si>
  <si>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</si>
  <si>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</si>
  <si>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</si>
  <si>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</si>
  <si>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</si>
  <si>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</si>
  <si>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</si>
  <si>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</si>
  <si>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</si>
  <si>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</si>
  <si>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</si>
  <si>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</si>
  <si>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</si>
  <si>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</si>
  <si>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</si>
  <si>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</si>
  <si>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</si>
  <si>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</si>
  <si>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</si>
  <si>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</si>
  <si>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</si>
  <si>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</si>
  <si>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</si>
  <si>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</si>
  <si>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</si>
  <si>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</si>
  <si>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</si>
  <si>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</si>
  <si>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</si>
  <si>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</si>
  <si>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</si>
  <si>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</si>
  <si>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</si>
  <si>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</si>
  <si>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</si>
  <si>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</si>
  <si>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</si>
  <si>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</si>
  <si>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</si>
  <si>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</si>
  <si>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</si>
  <si>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</si>
  <si>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</si>
  <si>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</si>
  <si>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</si>
  <si>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</si>
  <si>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</si>
  <si>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</si>
  <si>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</si>
  <si>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</si>
  <si>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</si>
  <si>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</si>
  <si>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</si>
  <si>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</si>
  <si>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</si>
  <si>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</si>
  <si>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</si>
  <si>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</si>
  <si>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</si>
  <si>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</si>
  <si>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</si>
  <si>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</si>
  <si>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</si>
  <si>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</si>
  <si>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</si>
  <si>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</si>
  <si>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</si>
  <si>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</si>
  <si>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</si>
  <si>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</si>
  <si>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</si>
  <si>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</si>
  <si>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</si>
  <si>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</si>
  <si>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</si>
  <si>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</si>
  <si>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</si>
  <si>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</si>
  <si>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</si>
  <si>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</si>
  <si>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</si>
  <si>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</si>
  <si>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</si>
  <si>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</si>
  <si>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</si>
  <si>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</si>
  <si>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</si>
  <si>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</si>
  <si>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</si>
  <si>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</si>
  <si>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</si>
  <si>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</si>
  <si>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</si>
  <si>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</si>
  <si>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</si>
  <si>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</si>
  <si>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</si>
  <si>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</si>
  <si>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</si>
  <si>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</si>
  <si>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</si>
  <si>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</si>
  <si>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</si>
  <si>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</si>
  <si>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</si>
  <si>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</si>
  <si>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</si>
  <si>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</si>
  <si>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</si>
  <si>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</si>
  <si>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</si>
  <si>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</si>
  <si>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</si>
  <si>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</si>
  <si>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</si>
  <si>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</si>
  <si>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</si>
  <si>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</si>
  <si>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</si>
  <si>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</si>
  <si>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</si>
  <si>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</si>
  <si>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</si>
  <si>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</si>
  <si>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</si>
  <si>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</si>
  <si>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</si>
  <si>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</si>
  <si>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</si>
  <si>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</si>
  <si>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</si>
  <si>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</si>
  <si>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</si>
  <si>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</si>
  <si>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</si>
  <si>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</si>
  <si>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</si>
  <si>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</si>
  <si>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</si>
  <si>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</si>
  <si>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</si>
  <si>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</si>
  <si>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</si>
  <si>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</si>
  <si>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</si>
  <si>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</si>
  <si>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</si>
  <si>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</si>
  <si>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</si>
  <si>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</si>
  <si>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</si>
  <si>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</si>
  <si>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</si>
  <si>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</si>
  <si>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</si>
  <si>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</si>
  <si>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</si>
  <si>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</si>
  <si>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</si>
  <si>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</si>
  <si>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</si>
  <si>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</si>
  <si>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</si>
  <si>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</si>
  <si>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</si>
  <si>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</si>
  <si>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</si>
  <si>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</si>
  <si>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</si>
  <si>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</si>
  <si>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</si>
  <si>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</si>
  <si>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</si>
  <si>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</si>
  <si>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</si>
  <si>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</si>
  <si>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</si>
  <si>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</si>
  <si>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</si>
  <si>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</si>
  <si>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</si>
  <si>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</si>
  <si>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</si>
  <si>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</si>
  <si>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</si>
  <si>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</si>
  <si>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</si>
  <si>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</si>
  <si>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</si>
  <si>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</si>
  <si>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</si>
  <si>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</si>
  <si>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</si>
  <si>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</si>
  <si>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</si>
  <si>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</si>
  <si>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</si>
  <si>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</si>
  <si>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</si>
  <si>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</si>
  <si>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</si>
  <si>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</si>
  <si>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</si>
  <si>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</si>
  <si>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</si>
  <si>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</si>
  <si>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</si>
  <si>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</si>
  <si>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</si>
  <si>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</si>
  <si>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</si>
  <si>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</si>
  <si>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</si>
  <si>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</si>
  <si>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</si>
  <si>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</si>
  <si>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</si>
  <si>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</si>
  <si>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</si>
  <si>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</si>
  <si>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</si>
  <si>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</si>
  <si>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</si>
  <si>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</si>
  <si>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</si>
  <si>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</si>
  <si>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</si>
  <si>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</si>
  <si>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</si>
  <si>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</si>
  <si>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</si>
  <si>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</si>
  <si>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</si>
  <si>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</si>
  <si>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</si>
  <si>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</si>
  <si>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</si>
  <si>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</si>
  <si>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</si>
  <si>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</si>
  <si>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</si>
  <si>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</si>
  <si>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</si>
  <si>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</si>
  <si>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</si>
  <si>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</si>
  <si>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</si>
  <si>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</si>
  <si>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</si>
  <si>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</si>
  <si>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</si>
  <si>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</si>
  <si>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</si>
  <si>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</si>
  <si>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</si>
  <si>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</si>
  <si>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</si>
  <si>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</si>
  <si>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</si>
  <si>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</si>
  <si>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</si>
  <si>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</si>
  <si>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</si>
  <si>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</si>
  <si>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</si>
  <si>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</si>
  <si>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</si>
  <si>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</si>
  <si>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</si>
  <si>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</si>
  <si>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</si>
  <si>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</si>
  <si>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</si>
  <si>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</si>
  <si>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</si>
  <si>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</si>
  <si>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</si>
  <si>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</si>
  <si>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</si>
  <si>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</si>
  <si>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</si>
  <si>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</si>
  <si>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</si>
  <si>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</si>
  <si>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</si>
  <si>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</si>
  <si>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</si>
  <si>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</si>
  <si>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</si>
  <si>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</si>
  <si>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</si>
  <si>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</si>
  <si>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</si>
  <si>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</si>
  <si>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</si>
  <si>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</si>
  <si>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</si>
  <si>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</si>
  <si>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</si>
  <si>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</si>
  <si>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</si>
  <si>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</si>
  <si>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</si>
  <si>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</si>
  <si>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</si>
  <si>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</si>
  <si>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</si>
  <si>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</si>
  <si>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</si>
  <si>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</si>
  <si>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</si>
  <si>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</si>
  <si>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</si>
  <si>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</si>
  <si>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</si>
  <si>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</si>
  <si>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</si>
  <si>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</si>
  <si>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</si>
  <si>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</si>
  <si>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</si>
  <si>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</si>
  <si>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</si>
  <si>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</si>
  <si>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</si>
  <si>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</si>
  <si>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</si>
  <si>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</si>
  <si>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</si>
  <si>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</si>
  <si>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</si>
  <si>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</si>
  <si>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</si>
  <si>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</si>
  <si>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</si>
  <si>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</si>
  <si>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</si>
  <si>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</si>
  <si>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</si>
  <si>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</si>
  <si>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</si>
  <si>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</si>
  <si>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</si>
  <si>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</si>
  <si>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</si>
  <si>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</si>
  <si>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</si>
  <si>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</si>
  <si>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</si>
  <si>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</si>
  <si>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</si>
  <si>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</si>
  <si>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</si>
  <si>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</si>
  <si>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</si>
  <si>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</si>
  <si>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</si>
  <si>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</si>
  <si>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</si>
  <si>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</si>
  <si>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</si>
  <si>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</si>
  <si>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</si>
  <si>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</si>
  <si>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</si>
  <si>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</si>
  <si>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</si>
  <si>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</si>
  <si>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</si>
  <si>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</si>
  <si>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</si>
  <si>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</si>
  <si>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</si>
  <si>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</si>
  <si>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</si>
  <si>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</si>
  <si>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</si>
  <si>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</si>
  <si>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</si>
  <si>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</si>
  <si>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</si>
  <si>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</si>
  <si>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</si>
  <si>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</si>
  <si>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</si>
  <si>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</si>
  <si>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</si>
  <si>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</si>
  <si>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</si>
  <si>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</si>
  <si>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</si>
  <si>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</si>
  <si>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</si>
  <si>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</si>
  <si>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</si>
  <si>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</si>
  <si>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</si>
  <si>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</si>
  <si>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</si>
  <si>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</si>
  <si>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</si>
  <si>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</si>
  <si>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</si>
  <si>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</si>
  <si>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</si>
  <si>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</si>
  <si>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</si>
  <si>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</si>
  <si>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</si>
  <si>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</si>
  <si>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</si>
  <si>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</si>
  <si>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</si>
  <si>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</si>
  <si>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</si>
  <si>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</si>
  <si>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</si>
  <si>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</si>
  <si>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</si>
  <si>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</si>
  <si>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</si>
  <si>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</si>
  <si>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</si>
  <si>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</si>
  <si>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</si>
  <si>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</si>
  <si>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</si>
  <si>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</si>
  <si>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</si>
  <si>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</si>
  <si>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</si>
  <si>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</si>
  <si>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</si>
  <si>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</si>
  <si>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</si>
  <si>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</si>
  <si>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</si>
  <si>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</si>
  <si>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</si>
  <si>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</si>
  <si>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</si>
  <si>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</si>
  <si>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</si>
  <si>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</si>
  <si>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</si>
  <si>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</si>
  <si>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</si>
  <si>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</si>
  <si>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</si>
  <si>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</si>
  <si>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</si>
  <si>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</si>
  <si>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</si>
  <si>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</si>
  <si>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</si>
  <si>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</si>
  <si>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</si>
  <si>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</si>
  <si>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</si>
  <si>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</si>
  <si>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</si>
  <si>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</si>
  <si>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</si>
  <si>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</si>
  <si>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</si>
  <si>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</si>
  <si>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</si>
  <si>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</si>
  <si>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</si>
  <si>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</si>
  <si>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</si>
  <si>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</si>
  <si>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</si>
  <si>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</si>
  <si>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</si>
  <si>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</si>
  <si>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</si>
  <si>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</si>
  <si>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</si>
  <si>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</si>
  <si>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</si>
  <si>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</si>
  <si>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</si>
  <si>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</si>
  <si>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</si>
  <si>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</si>
  <si>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</si>
  <si>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</si>
  <si>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</si>
  <si>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</si>
  <si>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</si>
  <si>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</si>
  <si>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</si>
  <si>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</si>
  <si>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</si>
  <si>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</si>
  <si>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</si>
  <si>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</si>
  <si>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</si>
  <si>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</si>
  <si>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</si>
  <si>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</si>
  <si>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</si>
  <si>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</si>
  <si>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</si>
  <si>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</si>
  <si>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</si>
  <si>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</si>
  <si>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</si>
  <si>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</si>
  <si>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</si>
  <si>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</si>
  <si>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</si>
  <si>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</si>
  <si>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</si>
  <si>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</si>
  <si>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</si>
  <si>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</si>
  <si>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</si>
  <si>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</si>
  <si>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</si>
  <si>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</si>
  <si>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</si>
  <si>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</si>
  <si>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</si>
  <si>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</si>
  <si>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</si>
  <si>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</si>
  <si>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</si>
  <si>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</si>
  <si>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</si>
  <si>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</si>
  <si>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</si>
  <si>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</si>
  <si>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</si>
  <si>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</si>
  <si>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</si>
  <si>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</si>
  <si>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</si>
  <si>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</si>
  <si>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</si>
  <si>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</si>
  <si>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</si>
  <si>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</si>
  <si>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</si>
  <si>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</si>
  <si>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</si>
  <si>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</si>
  <si>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</si>
  <si>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</si>
  <si>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</si>
  <si>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</si>
  <si>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</si>
  <si>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</si>
  <si>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</si>
  <si>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</si>
  <si>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</si>
  <si>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</si>
  <si>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</si>
  <si>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</si>
  <si>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</si>
  <si>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</si>
  <si>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</si>
  <si>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</si>
  <si>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</si>
  <si>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</si>
  <si>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</si>
  <si>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</si>
  <si>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</si>
  <si>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</si>
  <si>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</si>
  <si>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</si>
  <si>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</si>
  <si>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</si>
  <si>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</si>
  <si>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</si>
  <si>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</si>
  <si>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</si>
  <si>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</si>
  <si>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</si>
  <si>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</si>
  <si>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</si>
  <si>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</si>
  <si>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</si>
  <si>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</si>
  <si>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</si>
  <si>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</si>
  <si>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</si>
  <si>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</si>
  <si>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</si>
  <si>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</si>
  <si>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</si>
  <si>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</si>
  <si>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</si>
  <si>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</si>
  <si>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</si>
  <si>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</si>
  <si>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</si>
  <si>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</si>
  <si>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</si>
  <si>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</si>
  <si>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</si>
  <si>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</si>
  <si>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</si>
  <si>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</si>
  <si>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</si>
  <si>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</si>
  <si>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</si>
  <si>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</si>
  <si>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</si>
  <si>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</si>
  <si>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</si>
  <si>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</si>
  <si>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</si>
  <si>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</si>
  <si>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</si>
  <si>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</si>
  <si>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</si>
  <si>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</si>
  <si>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</si>
  <si>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</si>
  <si>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</si>
  <si>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</si>
  <si>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</si>
  <si>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</si>
  <si>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</si>
  <si>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</si>
  <si>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</si>
  <si>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</si>
  <si>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</si>
  <si>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</si>
  <si>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</si>
  <si>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</si>
  <si>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</si>
  <si>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</si>
  <si>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</si>
  <si>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</si>
  <si>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</si>
  <si>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</si>
  <si>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</si>
  <si>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</si>
  <si>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</si>
  <si>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</si>
  <si>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</si>
  <si>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</si>
  <si>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</si>
  <si>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</si>
  <si>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</si>
  <si>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</si>
  <si>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</si>
  <si>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</si>
  <si>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</si>
  <si>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</si>
  <si>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</si>
  <si>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</si>
  <si>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</si>
  <si>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</si>
  <si>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</si>
  <si>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</si>
  <si>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</si>
  <si>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</si>
  <si>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</si>
  <si>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</si>
  <si>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</si>
  <si>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</si>
  <si>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</si>
  <si>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</si>
  <si>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</si>
  <si>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</si>
  <si>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</si>
  <si>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</si>
  <si>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</si>
  <si>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</si>
  <si>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</si>
  <si>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</si>
  <si>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</si>
  <si>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</si>
  <si>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</si>
  <si>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</si>
  <si>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</si>
  <si>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</si>
  <si>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</si>
  <si>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</si>
  <si>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</si>
  <si>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</si>
  <si>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</si>
  <si>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</si>
  <si>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</si>
  <si>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</si>
  <si>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</si>
  <si>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</si>
  <si>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</si>
  <si>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</si>
  <si>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</si>
  <si>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</si>
  <si>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</si>
  <si>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</si>
  <si>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</si>
  <si>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</si>
  <si>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</si>
  <si>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</si>
  <si>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</si>
  <si>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</si>
  <si>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</si>
  <si>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</si>
  <si>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</si>
  <si>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</si>
  <si>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</si>
  <si>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</si>
  <si>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</si>
  <si>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</si>
  <si>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</si>
  <si>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</si>
  <si>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</si>
  <si>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</si>
  <si>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</si>
  <si>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</si>
  <si>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</si>
  <si>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</si>
  <si>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</si>
  <si>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</si>
  <si>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</si>
  <si>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</si>
  <si>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</si>
  <si>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</si>
  <si>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</si>
  <si>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</si>
  <si>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</si>
  <si>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</si>
  <si>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</si>
  <si>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</si>
  <si>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</si>
  <si>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</si>
  <si>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</si>
  <si>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</si>
  <si>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</si>
  <si>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</si>
  <si>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</si>
  <si>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</si>
  <si>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</si>
  <si>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</si>
  <si>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</si>
  <si>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</si>
  <si>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</si>
  <si>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</si>
  <si>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</si>
  <si>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</si>
  <si>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</si>
  <si>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</si>
  <si>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</si>
  <si>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</si>
  <si>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</si>
  <si>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</si>
  <si>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</si>
  <si>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</si>
  <si>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</si>
  <si>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</si>
  <si>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</si>
  <si>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</si>
  <si>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</si>
  <si>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</si>
  <si>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</si>
  <si>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</si>
  <si>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</si>
  <si>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</si>
  <si>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</si>
  <si>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</si>
  <si>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</si>
  <si>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</si>
  <si>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</si>
  <si>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</si>
  <si>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</si>
  <si>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</si>
  <si>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</si>
  <si>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</si>
  <si>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</si>
  <si>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</si>
  <si>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</si>
  <si>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</si>
  <si>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</si>
  <si>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</si>
  <si>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</si>
  <si>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</si>
  <si>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</si>
  <si>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</si>
  <si>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</si>
  <si>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</si>
  <si>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</si>
  <si>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</si>
  <si>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</si>
  <si>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</si>
  <si>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</si>
  <si>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</si>
  <si>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</si>
  <si>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</si>
  <si>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</si>
  <si>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</si>
  <si>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</si>
  <si>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</si>
  <si>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</si>
  <si>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</si>
  <si>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</si>
  <si>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</si>
  <si>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</si>
  <si>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</si>
  <si>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</si>
  <si>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</si>
  <si>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</si>
  <si>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</si>
  <si>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</si>
  <si>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</si>
  <si>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</si>
  <si>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</si>
  <si>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</si>
  <si>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</si>
  <si>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</si>
  <si>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</si>
  <si>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</si>
  <si>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</si>
  <si>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</si>
  <si>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</si>
  <si>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</si>
  <si>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</si>
  <si>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</si>
  <si>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</si>
  <si>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</si>
  <si>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</si>
  <si>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</si>
  <si>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</si>
  <si>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</si>
  <si>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</si>
  <si>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</si>
  <si>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</si>
  <si>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</si>
  <si>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</si>
  <si>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</si>
  <si>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</si>
  <si>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</si>
  <si>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</si>
  <si>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</si>
  <si>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</si>
  <si>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</si>
  <si>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</si>
  <si>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</si>
  <si>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</si>
  <si>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</si>
  <si>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</si>
  <si>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</si>
  <si>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</si>
  <si>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</si>
  <si>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</si>
  <si>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</si>
  <si>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</si>
  <si>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</si>
  <si>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</si>
  <si>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</si>
  <si>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</si>
  <si>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</si>
  <si>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</si>
  <si>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</si>
  <si>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</si>
  <si>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</si>
  <si>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</si>
  <si>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</si>
  <si>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</si>
  <si>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</si>
  <si>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</si>
  <si>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</si>
  <si>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</si>
  <si>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</si>
  <si>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</si>
  <si>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</si>
  <si>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</si>
  <si>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</si>
  <si>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</si>
  <si>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</si>
  <si>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</si>
  <si>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</si>
  <si>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</si>
  <si>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</si>
  <si>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</si>
  <si>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</si>
  <si>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</si>
  <si>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</si>
  <si>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</si>
  <si>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</si>
  <si>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</si>
  <si>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</si>
  <si>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</si>
  <si>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</si>
  <si>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</si>
  <si>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</si>
  <si>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</si>
  <si>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</si>
  <si>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</si>
  <si>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</si>
  <si>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</si>
  <si>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</si>
  <si>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</si>
  <si>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</si>
  <si>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</si>
  <si>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</si>
  <si>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</si>
  <si>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</si>
  <si>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</si>
  <si>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</si>
  <si>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</si>
  <si>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</si>
  <si>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</si>
  <si>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</si>
  <si>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</si>
  <si>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</si>
  <si>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</si>
  <si>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</si>
  <si>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</si>
  <si>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</si>
  <si>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</si>
  <si>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</si>
  <si>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</si>
  <si>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</si>
  <si>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</si>
  <si>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</si>
  <si>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</si>
  <si>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</si>
  <si>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</si>
  <si>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</si>
  <si>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</si>
  <si>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</si>
  <si>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</si>
  <si>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</si>
  <si>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</si>
  <si>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</si>
  <si>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</si>
  <si>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</si>
  <si>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</si>
  <si>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</si>
  <si>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</si>
  <si>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</si>
  <si>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</si>
  <si>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</si>
  <si>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</si>
  <si>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</si>
  <si>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</si>
  <si>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</si>
  <si>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</si>
  <si>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</si>
  <si>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</si>
  <si>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</si>
  <si>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</si>
  <si>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</si>
  <si>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</si>
  <si>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</si>
  <si>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</si>
  <si>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</si>
  <si>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</si>
  <si>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</si>
  <si>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</si>
  <si>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</si>
  <si>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</si>
  <si>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</si>
  <si>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</si>
  <si>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</si>
  <si>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</si>
  <si>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</si>
  <si>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</si>
  <si>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</si>
  <si>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</si>
  <si>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</si>
  <si>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</si>
  <si>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</si>
  <si>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</si>
  <si>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</si>
  <si>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</si>
  <si>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</si>
  <si>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</si>
  <si>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</si>
  <si>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</si>
  <si>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</si>
  <si>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</si>
  <si>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</si>
  <si>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</si>
  <si>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</si>
  <si>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</si>
  <si>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</si>
  <si>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</si>
  <si>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</si>
  <si>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</si>
  <si>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</si>
  <si>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</si>
  <si>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</si>
  <si>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</si>
  <si>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</si>
  <si>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</si>
  <si>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</si>
  <si>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</si>
  <si>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</si>
  <si>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</si>
  <si>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</si>
  <si>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</si>
  <si>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</si>
  <si>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</si>
  <si>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</si>
  <si>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</si>
  <si>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</si>
  <si>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</si>
  <si>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</si>
  <si>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</si>
  <si>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</si>
  <si>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</si>
  <si>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</si>
  <si>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</si>
  <si>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</si>
  <si>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</si>
  <si>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</si>
  <si>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</si>
  <si>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</si>
  <si>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</si>
  <si>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</si>
  <si>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</si>
  <si>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</si>
  <si>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</si>
  <si>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</si>
  <si>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</si>
  <si>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</si>
  <si>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</si>
  <si>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</si>
  <si>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</si>
  <si>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</si>
  <si>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</si>
  <si>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</si>
  <si>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</si>
  <si>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</si>
  <si>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</si>
  <si>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</si>
  <si>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</si>
  <si>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</si>
  <si>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</si>
  <si>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</si>
  <si>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</si>
  <si>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</si>
  <si>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</si>
  <si>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</si>
  <si>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</si>
  <si>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</si>
  <si>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</si>
  <si>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</si>
  <si>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</si>
  <si>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</si>
  <si>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</si>
  <si>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</si>
  <si>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</si>
  <si>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</si>
  <si>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</si>
  <si>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</si>
  <si>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</si>
  <si>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</si>
  <si>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</si>
  <si>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</si>
  <si>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</si>
  <si>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</si>
  <si>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</si>
  <si>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</si>
  <si>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</si>
  <si>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</si>
  <si>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</si>
  <si>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</si>
  <si>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</si>
  <si>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</si>
  <si>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</si>
  <si>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</si>
  <si>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</si>
  <si>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</si>
  <si>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</si>
  <si>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</si>
  <si>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</si>
  <si>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</si>
  <si>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</si>
  <si>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</si>
  <si>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</si>
  <si>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</si>
  <si>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</si>
  <si>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</si>
  <si>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</si>
  <si>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</si>
  <si>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</si>
  <si>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</si>
  <si>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</si>
  <si>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</si>
  <si>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</si>
  <si>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</si>
  <si>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</si>
  <si>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</si>
  <si>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</si>
  <si>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</si>
  <si>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</si>
  <si>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</si>
  <si>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</si>
  <si>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</si>
  <si>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</si>
  <si>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</si>
  <si>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</si>
  <si>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</si>
  <si>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</si>
  <si>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</si>
  <si>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</si>
  <si>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</si>
  <si>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</si>
  <si>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</si>
  <si>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</si>
  <si>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</si>
  <si>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</si>
  <si>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</si>
  <si>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</si>
  <si>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</si>
  <si>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</si>
  <si>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</si>
  <si>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</si>
  <si>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</si>
  <si>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</si>
  <si>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</si>
  <si>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</si>
  <si>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</si>
  <si>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</si>
  <si>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</si>
  <si>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</si>
  <si>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</si>
  <si>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</si>
  <si>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</si>
  <si>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</si>
  <si>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</si>
  <si>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</si>
  <si>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</si>
  <si>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</si>
  <si>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</si>
  <si>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</si>
  <si>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</si>
  <si>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</si>
  <si>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</si>
  <si>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</si>
  <si>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</si>
  <si>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</si>
  <si>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</si>
  <si>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</si>
  <si>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</si>
  <si>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</si>
  <si>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</si>
  <si>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</si>
  <si>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</si>
  <si>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</si>
  <si>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</si>
  <si>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</si>
  <si>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</si>
  <si>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</si>
  <si>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</si>
  <si>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</si>
  <si>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</si>
  <si>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</si>
  <si>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</si>
  <si>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</si>
  <si>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</si>
  <si>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</si>
  <si>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</si>
  <si>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</si>
  <si>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</si>
  <si>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</si>
  <si>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</si>
  <si>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</si>
  <si>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</si>
  <si>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</si>
  <si>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</si>
  <si>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</si>
  <si>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</si>
  <si>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</si>
  <si>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</si>
  <si>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</si>
  <si>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</si>
  <si>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</si>
  <si>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</si>
  <si>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</si>
  <si>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</si>
  <si>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</si>
  <si>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</si>
  <si>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</si>
  <si>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</si>
  <si>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</si>
  <si>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</si>
  <si>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</si>
  <si>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</si>
  <si>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</si>
  <si>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</si>
  <si>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</si>
  <si>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</si>
  <si>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</si>
  <si>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</si>
  <si>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</si>
  <si>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</si>
  <si>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</si>
  <si>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</si>
  <si>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</si>
  <si>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</si>
  <si>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</si>
  <si>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</si>
  <si>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</si>
  <si>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</si>
  <si>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</si>
  <si>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</si>
  <si>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</si>
  <si>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</si>
  <si>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</si>
  <si>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</si>
  <si>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</si>
  <si>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</si>
  <si>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</si>
  <si>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</si>
  <si>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</si>
  <si>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</si>
  <si>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</si>
  <si>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</si>
  <si>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</si>
  <si>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</si>
  <si>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</si>
  <si>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</si>
  <si>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</si>
  <si>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</si>
  <si>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</si>
  <si>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</si>
  <si>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</si>
  <si>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</si>
  <si>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</si>
  <si>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</si>
  <si>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</si>
  <si>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</si>
  <si>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</si>
  <si>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</si>
  <si>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</si>
  <si>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</si>
  <si>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</si>
  <si>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</si>
  <si>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</si>
  <si>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</si>
  <si>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</si>
  <si>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</si>
  <si>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</si>
  <si>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</si>
  <si>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</si>
  <si>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</si>
  <si>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</si>
  <si>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</si>
  <si>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</si>
  <si>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</si>
  <si>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</si>
  <si>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</si>
  <si>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</si>
  <si>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</si>
  <si>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</si>
  <si>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</si>
  <si>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</si>
  <si>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</si>
  <si>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</si>
  <si>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</si>
  <si>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</si>
  <si>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</si>
  <si>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</si>
  <si>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</si>
  <si>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</si>
  <si>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</si>
  <si>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</si>
  <si>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</si>
  <si>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</si>
  <si>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</si>
  <si>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</si>
  <si>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</si>
  <si>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</si>
  <si>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</si>
  <si>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</si>
  <si>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</si>
  <si>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</si>
  <si>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</si>
  <si>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</si>
  <si>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</si>
  <si>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</si>
  <si>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</si>
  <si>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</si>
  <si>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</si>
  <si>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</si>
  <si>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</si>
  <si>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</si>
  <si>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</si>
  <si>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</si>
  <si>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</si>
  <si>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</si>
  <si>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</si>
  <si>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</si>
  <si>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</si>
  <si>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</si>
  <si>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</si>
  <si>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</si>
  <si>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</si>
  <si>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</si>
  <si>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</si>
  <si>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</si>
  <si>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</si>
  <si>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</si>
  <si>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</si>
  <si>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</si>
  <si>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</si>
  <si>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</si>
  <si>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</si>
  <si>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</si>
  <si>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</si>
  <si>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</si>
  <si>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</si>
  <si>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</si>
  <si>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</si>
  <si>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</si>
  <si>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</si>
  <si>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</si>
  <si>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</si>
  <si>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</si>
  <si>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</si>
  <si>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</si>
  <si>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</si>
  <si>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</si>
  <si>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</si>
  <si>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</si>
  <si>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</si>
  <si>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</si>
  <si>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</si>
  <si>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</si>
  <si>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</si>
  <si>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</si>
  <si>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</si>
  <si>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</si>
  <si>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</si>
  <si>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</si>
  <si>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</si>
  <si>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</si>
  <si>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</si>
  <si>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</si>
  <si>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</si>
  <si>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</si>
  <si>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</si>
  <si>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</si>
  <si>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</si>
  <si>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</si>
  <si>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</si>
  <si>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</si>
  <si>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</si>
  <si>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</si>
  <si>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</si>
  <si>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</si>
  <si>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</si>
  <si>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</si>
  <si>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</si>
  <si>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</si>
  <si>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</si>
  <si>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</si>
  <si>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</si>
  <si>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</si>
  <si>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</si>
  <si>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</si>
  <si>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</si>
  <si>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</si>
  <si>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</si>
  <si>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</si>
  <si>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</si>
  <si>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</si>
  <si>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</si>
  <si>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</si>
  <si>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</si>
  <si>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</si>
  <si>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</si>
  <si>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</si>
  <si>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</si>
  <si>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</si>
  <si>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</si>
  <si>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</si>
  <si>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</si>
  <si>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</si>
  <si>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</si>
  <si>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</si>
  <si>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</si>
  <si>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</si>
  <si>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</si>
  <si>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</si>
  <si>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</si>
  <si>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</si>
  <si>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</si>
  <si>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</si>
  <si>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</si>
  <si>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</si>
  <si>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</si>
  <si>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</si>
  <si>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</si>
  <si>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</si>
  <si>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</si>
  <si>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</si>
  <si>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</si>
  <si>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</si>
  <si>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</si>
  <si>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</si>
  <si>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</si>
  <si>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</si>
  <si>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</si>
  <si>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</si>
  <si>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</si>
  <si>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</si>
  <si>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</si>
  <si>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</si>
  <si>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</si>
  <si>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</si>
  <si>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</si>
  <si>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</si>
  <si>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</si>
  <si>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</si>
  <si>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</si>
  <si>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</si>
  <si>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</si>
  <si>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</si>
  <si>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</si>
  <si>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</si>
  <si>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</si>
  <si>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</si>
  <si>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</si>
  <si>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</si>
  <si>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</si>
  <si>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</si>
  <si>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</si>
  <si>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</si>
  <si>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</si>
  <si>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</si>
  <si>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</si>
  <si>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</si>
  <si>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</si>
  <si>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</si>
  <si>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</si>
  <si>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</si>
  <si>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</si>
  <si>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</si>
  <si>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</si>
  <si>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</si>
  <si>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</si>
  <si>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</si>
  <si>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</si>
  <si>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</si>
  <si>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</si>
  <si>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</si>
  <si>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</si>
  <si>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</si>
  <si>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</si>
  <si>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</si>
  <si>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</si>
  <si>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</si>
  <si>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</si>
  <si>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</si>
  <si>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</si>
  <si>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</si>
  <si>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</si>
  <si>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</si>
  <si>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</si>
  <si>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</si>
  <si>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</si>
  <si>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</si>
  <si>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</si>
  <si>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</si>
  <si>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</si>
  <si>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</si>
  <si>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</si>
  <si>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</si>
  <si>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</si>
  <si>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</si>
  <si>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</si>
  <si>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</si>
  <si>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</si>
  <si>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</si>
  <si>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</si>
  <si>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</si>
  <si>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</si>
  <si>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</si>
  <si>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</si>
  <si>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</si>
  <si>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</si>
  <si>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</si>
  <si>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</si>
  <si>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</si>
  <si>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</si>
  <si>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</si>
  <si>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</si>
  <si>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</si>
  <si>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</si>
  <si>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</si>
  <si>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</si>
  <si>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</si>
  <si>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</si>
  <si>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</si>
  <si>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</si>
  <si>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</si>
  <si>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</si>
  <si>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</si>
  <si>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</si>
  <si>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</si>
  <si>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</si>
  <si>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</si>
  <si>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</si>
  <si>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</si>
  <si>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</si>
  <si>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</si>
  <si>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</si>
  <si>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</si>
  <si>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</si>
  <si>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</si>
  <si>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</si>
  <si>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</si>
  <si>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</si>
  <si>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</si>
  <si>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</si>
  <si>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</si>
  <si>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</si>
  <si>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</si>
  <si>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</si>
  <si>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</si>
  <si>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</si>
  <si>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</si>
  <si>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</si>
  <si>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</si>
  <si>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</si>
  <si>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</si>
  <si>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</si>
  <si>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</si>
  <si>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</si>
  <si>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</si>
  <si>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</si>
  <si>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</si>
  <si>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</si>
  <si>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</si>
  <si>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</si>
  <si>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</si>
  <si>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</si>
  <si>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</si>
  <si>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</si>
  <si>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</si>
  <si>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</si>
  <si>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</si>
  <si>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</si>
  <si>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</si>
  <si>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</si>
  <si>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</si>
  <si>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</si>
  <si>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</si>
  <si>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</si>
  <si>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</si>
  <si>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</si>
  <si>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</si>
  <si>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</si>
  <si>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</si>
  <si>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</si>
  <si>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</si>
  <si>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</si>
  <si>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</si>
  <si>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</si>
  <si>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</si>
  <si>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</si>
  <si>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</si>
  <si>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</si>
  <si>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</si>
  <si>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</si>
  <si>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</si>
  <si>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</si>
  <si>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</si>
  <si>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</si>
  <si>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</si>
  <si>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</si>
  <si>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</si>
  <si>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</si>
  <si>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</si>
  <si>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</si>
  <si>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</si>
  <si>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</si>
  <si>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</si>
  <si>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</si>
  <si>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</si>
  <si>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</si>
  <si>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</si>
  <si>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</si>
  <si>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</si>
  <si>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</si>
  <si>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</si>
  <si>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</si>
  <si>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</si>
  <si>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</si>
  <si>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</si>
  <si>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</si>
  <si>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</si>
  <si>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</si>
  <si>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</si>
  <si>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</si>
  <si>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</si>
  <si>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</si>
  <si>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</si>
  <si>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</si>
  <si>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</si>
  <si>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</si>
  <si>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</si>
  <si>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</si>
  <si>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</si>
  <si>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</si>
  <si>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</si>
  <si>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</si>
  <si>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</si>
  <si>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</si>
  <si>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</si>
  <si>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</si>
  <si>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</si>
  <si>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</si>
  <si>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</si>
  <si>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</si>
  <si>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</si>
  <si>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</si>
  <si>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</si>
  <si>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</si>
  <si>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</si>
  <si>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</si>
  <si>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</si>
  <si>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</si>
  <si>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</si>
  <si>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</si>
  <si>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</si>
  <si>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</si>
  <si>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</si>
  <si>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</si>
  <si>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</si>
  <si>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</si>
  <si>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</si>
  <si>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</si>
  <si>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</si>
  <si>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</si>
  <si>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</si>
  <si>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</si>
  <si>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</si>
  <si>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</si>
  <si>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</si>
  <si>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</si>
  <si>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</si>
  <si>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</si>
  <si>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</si>
  <si>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</si>
  <si>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</si>
  <si>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</si>
  <si>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</si>
  <si>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</si>
  <si>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</si>
  <si>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</si>
  <si>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</si>
  <si>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</si>
  <si>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</si>
  <si>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</si>
  <si>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</si>
  <si>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</si>
  <si>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</si>
  <si>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</si>
  <si>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</si>
  <si>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</si>
  <si>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</si>
  <si>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</si>
  <si>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</si>
  <si>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</si>
  <si>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</si>
  <si>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</si>
  <si>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</si>
  <si>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</si>
  <si>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</si>
  <si>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</si>
  <si>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</si>
  <si>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</si>
  <si>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</si>
  <si>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</si>
  <si>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</si>
  <si>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</si>
  <si>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</si>
  <si>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</si>
  <si>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</si>
  <si>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</si>
  <si>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</si>
  <si>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</si>
  <si>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</si>
  <si>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</si>
  <si>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</si>
  <si>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</si>
  <si>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</si>
  <si>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</si>
  <si>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</si>
  <si>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</si>
  <si>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</si>
  <si>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</si>
  <si>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</si>
  <si>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</si>
  <si>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</si>
  <si>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</si>
  <si>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</si>
  <si>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</si>
  <si>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</si>
  <si>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</si>
  <si>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</si>
  <si>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</si>
  <si>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</si>
  <si>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</si>
  <si>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</si>
  <si>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</si>
  <si>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</si>
  <si>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</si>
  <si>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</si>
  <si>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</si>
  <si>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</si>
  <si>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</si>
  <si>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</si>
  <si>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</si>
  <si>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</si>
  <si>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</si>
  <si>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</si>
  <si>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</si>
  <si>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</si>
  <si>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</si>
  <si>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</si>
  <si>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</si>
  <si>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</si>
  <si>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</si>
  <si>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</si>
  <si>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</si>
  <si>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</si>
  <si>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</si>
  <si>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</si>
  <si>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</si>
  <si>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</si>
  <si>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</si>
  <si>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</si>
  <si>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</si>
  <si>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</si>
  <si>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</si>
  <si>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</si>
  <si>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</si>
  <si>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</si>
  <si>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</si>
  <si>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</si>
  <si>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</si>
  <si>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</si>
  <si>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</si>
  <si>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</si>
  <si>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</si>
  <si>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</si>
  <si>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</si>
  <si>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</si>
  <si>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</si>
  <si>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</si>
  <si>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</si>
  <si>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</si>
  <si>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</si>
  <si>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</si>
  <si>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</si>
  <si>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</si>
  <si>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</si>
  <si>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</si>
  <si>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</si>
  <si>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</si>
  <si>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</si>
  <si>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</si>
  <si>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</si>
  <si>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</si>
  <si>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</si>
  <si>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</si>
  <si>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</si>
  <si>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</si>
  <si>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</si>
  <si>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</si>
  <si>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</si>
  <si>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</si>
  <si>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</si>
  <si>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</si>
  <si>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</si>
  <si>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</si>
  <si>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</si>
  <si>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</si>
  <si>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</si>
  <si>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</si>
  <si>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</si>
  <si>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</si>
  <si>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</si>
  <si>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</si>
  <si>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</si>
  <si>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</si>
  <si>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</si>
  <si>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</si>
  <si>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</si>
  <si>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</si>
  <si>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</si>
  <si>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</si>
  <si>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</si>
  <si>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</si>
  <si>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</si>
  <si>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</si>
  <si>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</si>
  <si>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</si>
  <si>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</si>
  <si>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</si>
  <si>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</si>
  <si>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</si>
  <si>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</si>
  <si>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</si>
  <si>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</si>
  <si>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</si>
  <si>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</si>
  <si>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</si>
  <si>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</si>
  <si>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</si>
  <si>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</si>
  <si>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</si>
  <si>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</si>
  <si>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</si>
  <si>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</si>
  <si>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</si>
  <si>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</si>
  <si>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</si>
  <si>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</si>
  <si>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</si>
  <si>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</si>
  <si>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</si>
  <si>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</si>
  <si>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</si>
  <si>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</si>
  <si>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</si>
  <si>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</si>
  <si>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</si>
  <si>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</si>
  <si>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</si>
  <si>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</si>
  <si>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</si>
  <si>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</si>
  <si>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</si>
  <si>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</si>
  <si>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</si>
  <si>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</si>
  <si>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</si>
  <si>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</si>
  <si>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</si>
  <si>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</si>
  <si>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</si>
  <si>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</si>
  <si>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</si>
  <si>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</si>
  <si>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</si>
  <si>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</si>
  <si>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</si>
  <si>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</si>
  <si>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</si>
  <si>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</si>
  <si>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</si>
  <si>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</si>
  <si>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</si>
  <si>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</si>
  <si>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</si>
  <si>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</si>
  <si>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</si>
  <si>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</si>
  <si>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</si>
  <si>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</si>
  <si>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</si>
  <si>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</si>
  <si>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</si>
  <si>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</si>
  <si>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</si>
  <si>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</si>
  <si>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</si>
  <si>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</si>
  <si>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</si>
  <si>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</si>
  <si>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</si>
  <si>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</si>
  <si>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</si>
  <si>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</si>
  <si>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</si>
  <si>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</si>
  <si>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</si>
  <si>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</si>
  <si>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</si>
  <si>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</si>
  <si>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</si>
  <si>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</si>
  <si>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</si>
  <si>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</si>
  <si>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</si>
  <si>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</si>
  <si>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</si>
  <si>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</si>
  <si>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</si>
  <si>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</si>
  <si>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</si>
  <si>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</si>
  <si>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</si>
  <si>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</si>
  <si>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</si>
  <si>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</si>
  <si>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</si>
  <si>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</si>
  <si>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</si>
  <si>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</si>
  <si>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</si>
  <si>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</si>
  <si>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</si>
  <si>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</si>
  <si>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</si>
  <si>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</si>
  <si>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</si>
  <si>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</si>
  <si>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</si>
  <si>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</si>
  <si>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</si>
  <si>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</si>
  <si>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</si>
  <si>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</si>
  <si>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</si>
  <si>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</si>
  <si>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</si>
  <si>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</si>
  <si>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</si>
  <si>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</si>
  <si>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</si>
  <si>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</si>
  <si>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</si>
  <si>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</si>
  <si>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</si>
  <si>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</si>
  <si>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</si>
  <si>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</si>
  <si>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</si>
  <si>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</si>
  <si>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</si>
  <si>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</si>
  <si>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</si>
  <si>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</si>
  <si>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</si>
  <si>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</si>
  <si>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</si>
  <si>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</si>
  <si>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</si>
  <si>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</si>
  <si>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</si>
  <si>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</si>
  <si>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</si>
  <si>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</si>
  <si>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</si>
  <si>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</si>
  <si>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</si>
  <si>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</si>
  <si>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</si>
  <si>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</si>
  <si>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</si>
  <si>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</si>
  <si>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</si>
  <si>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</si>
  <si>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</si>
  <si>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</si>
  <si>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</si>
  <si>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</si>
  <si>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</si>
  <si>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</si>
  <si>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</si>
  <si>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</si>
  <si>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</si>
  <si>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</si>
  <si>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</si>
  <si>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</si>
  <si>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</si>
  <si>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</si>
  <si>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</si>
  <si>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</si>
  <si>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</si>
  <si>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</si>
  <si>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</si>
  <si>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</si>
  <si>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</si>
  <si>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</si>
  <si>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</si>
  <si>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</si>
  <si>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</si>
  <si>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</si>
  <si>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</si>
  <si>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</si>
  <si>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</si>
  <si>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</si>
  <si>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</si>
  <si>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</si>
  <si>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</si>
  <si>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</si>
  <si>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</si>
  <si>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</si>
  <si>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</si>
  <si>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</si>
  <si>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</si>
  <si>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</si>
  <si>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</si>
  <si>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</si>
  <si>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</si>
  <si>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</si>
  <si>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</si>
  <si>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</si>
  <si>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</si>
  <si>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</si>
  <si>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</si>
  <si>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</si>
  <si>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</si>
  <si>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</si>
  <si>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</si>
  <si>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</si>
  <si>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</si>
  <si>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</si>
  <si>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</si>
  <si>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</si>
  <si>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</si>
  <si>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</si>
  <si>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</si>
  <si>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</si>
  <si>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</si>
  <si>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</si>
  <si>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</si>
  <si>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</si>
  <si>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</si>
  <si>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</si>
  <si>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</si>
  <si>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</si>
  <si>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</si>
  <si>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</si>
  <si>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</si>
  <si>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</si>
  <si>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</si>
  <si>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</si>
  <si>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</si>
  <si>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</si>
  <si>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</si>
  <si>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</si>
  <si>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</si>
  <si>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</si>
  <si>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</si>
  <si>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</si>
  <si>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</si>
  <si>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</si>
  <si>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</si>
  <si>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</si>
  <si>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</si>
  <si>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</si>
  <si>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</si>
  <si>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</si>
  <si>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</si>
  <si>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</si>
  <si>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</si>
  <si>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</si>
  <si>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</si>
  <si>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</si>
  <si>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</si>
  <si>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</si>
  <si>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</si>
  <si>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</si>
  <si>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</si>
  <si>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</si>
  <si>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</si>
  <si>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</si>
  <si>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</si>
  <si>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</si>
  <si>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</si>
  <si>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</si>
  <si>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</si>
  <si>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</si>
  <si>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</si>
  <si>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</si>
  <si>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</si>
  <si>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</si>
  <si>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</si>
  <si>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</si>
  <si>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</si>
  <si>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</si>
  <si>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</si>
  <si>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</si>
  <si>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</si>
  <si>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</si>
  <si>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</si>
  <si>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</si>
  <si>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</si>
  <si>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</si>
  <si>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</si>
  <si>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</si>
  <si>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</si>
  <si>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</si>
  <si>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</si>
  <si>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</si>
  <si>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</si>
  <si>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</si>
  <si>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</si>
  <si>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</si>
  <si>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</si>
  <si>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</si>
  <si>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</si>
  <si>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</si>
  <si>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</si>
  <si>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</si>
  <si>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</si>
  <si>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</si>
  <si>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</si>
  <si>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</si>
  <si>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</si>
  <si>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</si>
  <si>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</si>
  <si>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</si>
  <si>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</si>
  <si>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</si>
  <si>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</si>
  <si>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</si>
  <si>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</si>
  <si>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</si>
  <si>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</si>
  <si>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</si>
  <si>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</si>
  <si>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</si>
  <si>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</si>
  <si>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</si>
  <si>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</si>
  <si>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</si>
  <si>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</si>
  <si>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</si>
  <si>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</si>
  <si>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</si>
  <si>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</si>
  <si>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</si>
  <si>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</si>
  <si>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</si>
  <si>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</si>
  <si>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</si>
  <si>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</si>
  <si>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</si>
  <si>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</si>
  <si>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</si>
  <si>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</si>
  <si>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</si>
  <si>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</si>
  <si>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</si>
  <si>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</si>
  <si>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</si>
  <si>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</si>
  <si>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</si>
  <si>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</si>
  <si>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</si>
  <si>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</si>
  <si>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</si>
  <si>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</si>
  <si>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</si>
  <si>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</si>
  <si>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</si>
  <si>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</si>
  <si>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</si>
  <si>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</si>
  <si>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</si>
  <si>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</si>
  <si>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</si>
  <si>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</si>
  <si>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</si>
  <si>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</si>
  <si>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</si>
  <si>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</si>
  <si>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</si>
  <si>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</si>
  <si>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</si>
  <si>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</si>
  <si>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</si>
  <si>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</si>
  <si>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</si>
  <si>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</si>
  <si>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</si>
  <si>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</si>
  <si>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</si>
  <si>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</si>
  <si>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</si>
  <si>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</si>
  <si>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</si>
  <si>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</si>
  <si>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</si>
  <si>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</si>
  <si>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</si>
  <si>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</si>
  <si>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</si>
  <si>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</si>
  <si>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</si>
  <si>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</si>
  <si>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</si>
  <si>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</si>
  <si>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</si>
  <si>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</si>
  <si>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</si>
  <si>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</si>
  <si>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</si>
  <si>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</si>
  <si>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</si>
  <si>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</si>
  <si>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</si>
  <si>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</si>
  <si>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</si>
  <si>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</si>
  <si>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</si>
  <si>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</si>
  <si>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</si>
  <si>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</si>
  <si>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</si>
  <si>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</si>
  <si>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</si>
  <si>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</si>
  <si>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</si>
  <si>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</si>
  <si>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</si>
  <si>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</si>
  <si>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</si>
  <si>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</si>
  <si>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</si>
  <si>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</si>
  <si>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</si>
  <si>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</si>
  <si>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</si>
  <si>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</si>
  <si>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</si>
  <si>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</si>
  <si>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</si>
  <si>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</si>
  <si>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</si>
  <si>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</si>
  <si>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</si>
  <si>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</si>
  <si>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</si>
  <si>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</si>
  <si>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</si>
  <si>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</si>
  <si>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</si>
  <si>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</si>
  <si>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</si>
  <si>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</si>
  <si>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</si>
  <si>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</si>
  <si>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</si>
  <si>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</si>
  <si>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</si>
  <si>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</si>
  <si>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</si>
  <si>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</si>
  <si>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</si>
  <si>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</si>
  <si>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</si>
  <si>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</si>
  <si>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</si>
  <si>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</si>
  <si>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</si>
  <si>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</si>
  <si>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</si>
  <si>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</si>
  <si>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</si>
  <si>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</si>
  <si>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</si>
  <si>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</si>
  <si>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</si>
  <si>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</si>
  <si>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</si>
  <si>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</si>
  <si>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</si>
  <si>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</si>
  <si>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</si>
  <si>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</si>
  <si>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</si>
  <si>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</si>
  <si>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</si>
  <si>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</si>
  <si>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</si>
  <si>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</si>
  <si>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</si>
  <si>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</si>
  <si>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</si>
  <si>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</si>
  <si>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</si>
  <si>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</si>
  <si>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</si>
  <si>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</si>
  <si>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</si>
  <si>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</si>
  <si>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</si>
  <si>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</si>
  <si>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</si>
  <si>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</si>
  <si>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</si>
  <si>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</si>
  <si>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</si>
  <si>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</si>
  <si>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</si>
  <si>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</si>
  <si>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</si>
  <si>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</si>
  <si>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</si>
  <si>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</si>
  <si>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</si>
  <si>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</si>
  <si>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</si>
  <si>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</si>
  <si>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</si>
  <si>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</si>
  <si>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</si>
  <si>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</si>
  <si>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</si>
  <si>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</si>
  <si>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</si>
  <si>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</si>
  <si>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</si>
  <si>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</si>
  <si>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</si>
  <si>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</si>
  <si>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</si>
  <si>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</si>
  <si>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</si>
  <si>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</si>
  <si>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</si>
  <si>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</si>
  <si>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</si>
  <si>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</si>
  <si>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</si>
  <si>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</si>
  <si>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</si>
  <si>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</si>
  <si>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</si>
  <si>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</si>
  <si>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</si>
  <si>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</si>
  <si>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</si>
  <si>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</si>
  <si>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</si>
  <si>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</si>
  <si>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</si>
  <si>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</si>
  <si>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</si>
  <si>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</si>
  <si>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</si>
  <si>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</si>
  <si>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</si>
  <si>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</si>
  <si>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</si>
  <si>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</si>
  <si>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</si>
  <si>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</si>
  <si>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</si>
  <si>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</si>
  <si>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</si>
  <si>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</si>
  <si>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</si>
  <si>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</si>
  <si>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</si>
  <si>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</si>
  <si>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</si>
  <si>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</si>
  <si>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</si>
  <si>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</si>
  <si>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</si>
  <si>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</si>
  <si>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</si>
  <si>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</si>
  <si>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</si>
  <si>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</si>
  <si>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</si>
  <si>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</si>
  <si>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</si>
  <si>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</si>
  <si>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</si>
  <si>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</si>
  <si>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</si>
  <si>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</si>
  <si>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</si>
  <si>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</si>
  <si>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</si>
  <si>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</si>
  <si>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30 MIN</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</si>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</sst>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workbookViewId="0">
      <selection activeCell="J7" sqref="J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337.36148483796569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9.2163194494787604E-3</v>
      </c>
      <c r="H3" s="122">
        <v>46000.293622685182</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155"/>
      <c r="E4" s="123"/>
      <c r="F4" s="122"/>
      <c r="G4" s="121">
        <f ca="1">IFERROR(NOW()-F4,"-")</f>
        <v>46000.309910763892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46000.309910763892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46000.309910763892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46000.309910763892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46000.309910763892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46000.309910763892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46000.309910763892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46000.309910763892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46000.309910763892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46000.309910763892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46000.309910763892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46000.309910763892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46000.309910763892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46000.309910763892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46000.309910763892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46000.309910763892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46000.309910763892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46000.309910763892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46000.309910763892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46000.309910763892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46000.309910763892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46000.309910763892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46000.309910763892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46000.309910763892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46000.309910763892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46000.309910763892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46000.309910763892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46000.309910763892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46000.309910763892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46000.309910763892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46000.309910763892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46000.309910763892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46000.309910763892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46000.309910763892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46000.309910763892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46000.309910763892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46000.309910763892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46000.309910763892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46000.309910763892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46000.309910763892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46000.309910763892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46000.309910763892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46000.309910763892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46000.309910763892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46000.309910763892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46000.309910763892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46000.309910763892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46000.309910763892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46000.309910763892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46000.309910763892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46000.309910763892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46000.309910763892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46000.309910763892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46000.309910763892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46000.309910763892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46000.309910763892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46000.309910763892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46000.309910763892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46000.309910763892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46000.309910763892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46000.309910763892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46000.309910763892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46000.309910763892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46000.309910763892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46000.309910763892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46000.309910763892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46000.309910763892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46000.309910763892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46000.309910763892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46000.309910763892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46000.309910763892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46000.309910763892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46000.309910763892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46000.309910763892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46000.309910763892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46000.309910763892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46000.309910763892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46000.309910763892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46000.309910763892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46000.309910763892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46000.309910763892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46000.309910763892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46000.309910763892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46000.309910763892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46000.309910763892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46000.309910763892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46000.309910763892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46000.309910763892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46000.309910763892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46000.309910763892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46000.309910763892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46000.309910763892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46000.309910763892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46000.309910763892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46000.309910763892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46000.309910763892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46000.309910763892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46000.309910763892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46000.309910763892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46000.309910763892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46000.309910763892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46000.309910763892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46000.309910763892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46000.309910763892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46000.309910763892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46000.309910763892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46000.309910763892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46000.309910763892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46000.309910763892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46000.309910763892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46000.309910763892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46000.309910763892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46000.309910763892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46000.309910763892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46000.309910763892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46000.309910763892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46000.309910763892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46000.309910763892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46000.309910763892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46000.309910763892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46000.309910763892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46000.309910763892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46000.309910763892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46000.309910763892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46000.309910763892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46000.309910763892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46000.309910763892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46000.309910763892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46000.309910763892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46000.309910763892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46000.309910763892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46000.309910763892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46000.309910763892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46000.309910763892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46000.309910763892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46000.309910763892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46000.309910763892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46000.309910763892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46000.309910763892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46000.309910763892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46000.309910763892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46000.309910763892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46000.309910763892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46000.309910763892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46000.309910763892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46000.309910763892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46000.309910763892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46000.309910763892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46000.309910763892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46000.309910763892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46000.309910763892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46000.309910763892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46000.309910763892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46000.309910763892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46000.309910763892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46000.309910763892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46000.309910763892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46000.309910763892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46000.309910763892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46000.309910763892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46000.309910763892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46000.309910763892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46000.309910763892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46000.309910763892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46000.309910763892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46000.309910763892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46000.309910763892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46000.309910763892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46000.309910763892</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10" sqref="K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175.31007280093036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15.922491782410361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2.9545288194494788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0.48601030092686415</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0.18781585648684995</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1.5940856486849952E-2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46000.309910763892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46000.309910763892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46000.309910763892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46000.309910763892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46000.309910763892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46000.309910763892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46000.309910763892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46000.309910763892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46000.309910763892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46000.309910763892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46000.309910763892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46000.309910763892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46000.309910763892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46000.309910763892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46000.309910763892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46000.309910763892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46000.309910763892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46000.309910763892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46000.309910763892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46000.309910763892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46000.309910763892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46000.309910763892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46000.309910763892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46000.309910763892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46000.309910763892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46000.309910763892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46000.309910763892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46000.309910763892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46000.309910763892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46000.309910763892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46000.309910763892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46000.309910763892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46000.309910763892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46000.309910763892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46000.309910763892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46000.309910763892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46000.309910763892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46000.309910763892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46000.309910763892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46000.309910763892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46000.309910763892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46000.309910763892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46000.309910763892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46000.309910763892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46000.309910763892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46000.309910763892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46000.309910763892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46000.309910763892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46000.309910763892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46000.309910763892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46000.309910763892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46000.309910763892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46000.309910763892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46000.309910763892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46000.309910763892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46000.309910763892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46000.309910763892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46000.309910763892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46000.309910763892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46000.309910763892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46000.309910763892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46000.309910763892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46000.309910763892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46000.309910763892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46000.309910763892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46000.309910763892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46000.309910763892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46000.309910763892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46000.309910763892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46000.309910763892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46000.309910763892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46000.309910763892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46000.309910763892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46000.309910763892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46000.309910763892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46000.309910763892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46000.309910763892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46000.309910763892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46000.309910763892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46000.309910763892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46000.309910763892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46000.309910763892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46000.309910763892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46000.309910763892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46000.309910763892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46000.309910763892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46000.309910763892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46000.309910763892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46000.309910763892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46000.309910763892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46000.309910763892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46000.309910763892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46000.309910763892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46000.309910763892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46000.309910763892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46000.309910763892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46000.309910763892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46000.309910763892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46000.309910763892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46000.309910763892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46000.309910763892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46000.309910763892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46000.309910763892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46000.309910763892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46000.309910763892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46000.309910763892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46000.309910763892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46000.309910763892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46000.309910763892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46000.309910763892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46000.309910763892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46000.309910763892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46000.309910763892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46000.309910763892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46000.309910763892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46000.309910763892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46000.309910763892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46000.309910763892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46000.309910763892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46000.309910763892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46000.309910763892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46000.309910763892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46000.309910763892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46000.309910763892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46000.309910763892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46000.309910763892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46000.309910763892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46000.309910763892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46000.309910763892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46000.309910763892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46000.309910763892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46000.309910763892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46000.309910763892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46000.309910763892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46000.309910763892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46000.309910763892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46000.309910763892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46000.309910763892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46000.309910763892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46000.309910763892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46000.309910763892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46000.309910763892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46000.309910763892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46000.309910763892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46000.309910763892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46000.309910763892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46000.309910763892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46000.309910763892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46000.309910763892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46000.309910763892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46000.309910763892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46000.309910763892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46000.309910763892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46000.309910763892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46000.309910763892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46000.309910763892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46000.309910763892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46000.309910763892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46000.309910763892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46000.309910763892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46000.309910763892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46000.309910763892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46000.309910763892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46000.309910763892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46000.309910763892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46000.309910763892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46000.309910763892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46000.309910763892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46000.309910763892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46000.309910763892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46000.309910763892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46000.309910763892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46000.309910763892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46000.309910763892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46000.309910763892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46000.309910763892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46000.309910763892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46000.309910763892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46000.309910763892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46000.309910763892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46000.309910763892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46000.309910763892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46000.309910763892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46000.309910763892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46000.309910763892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46000.309910763892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46000.309910763892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46000.309910763892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46000.309910763892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46000.309910763892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46000.309910763892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46000.309910763892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46000.309910763892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46000.309910763892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46000.309910763892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46000.309910763892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46000.309910763892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46000.309910763892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46000.309910763892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46000.309910763892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46000.309910763892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46000.309910763892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46000.309910763892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46000.309910763892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46000.309910763892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46000.309910763892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46000.309910763892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46000.309910763892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46000.309910763892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46000.309910763892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46000.309910763892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46000.309910763892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46000.309910763892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46000.309910763892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46000.309910763892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46000.309910763892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46000.309910763892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46000.309910763892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46000.309910763892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46000.309910763892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46000.309910763892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46000.309910763892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46000.309910763892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46000.309910763892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46000.309910763892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46000.309910763892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46000.309910763892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46000.309910763892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46000.309910763892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46000.309910763892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46000.309910763892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46000.309910763892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46000.309910763892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46000.309910763892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46000.309910763892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46000.309910763892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46000.309910763892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46000.309910763892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46000.309910763892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46000.309910763892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46000.309910763892</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46000.309910763892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46000.309910763892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46000.309910763892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46000.309910763892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46000.309910763892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46000.309910763892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46000.309910763892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46000.309910763892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46000.309910763892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46000.309910763892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46000.309910763892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46000.309910763892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46000.309910763892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46000.309910763892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46000.309910763892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46000.309910763892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46000.309910763892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46000.309910763892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46000.309910763892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46000.309910763892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46000.309910763892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46000.309910763892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46000.309910763892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46000.309910763892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46000.309910763892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46000.309910763892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46000.309910763892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46000.309910763892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46000.309910763892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46000.309910763892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46000.309910763892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46000.309910763892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46000.309910763892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46000.309910763892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46000.309910763892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46000.309910763892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46000.309910763892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46000.309910763892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46000.309910763892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46000.309910763892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46000.309910763892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46000.309910763892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46000.309910763892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46000.309910763892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46000.309910763892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46000.309910763892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46000.309910763892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46000.309910763892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46000.309910763892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46000.309910763892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46000.309910763892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46000.309910763892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46000.309910763892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46000.309910763892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46000.309910763892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46000.309910763892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46000.309910763892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46000.309910763892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46000.309910763892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46000.309910763892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46000.309910763892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46000.309910763892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46000.309910763892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46000.309910763892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46000.309910763892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46000.309910763892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46000.309910763892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46000.309910763892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46000.309910763892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46000.309910763892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46000.309910763892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46000.309910763892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46000.309910763892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46000.309910763892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46000.309910763892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46000.309910763892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46000.309910763892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46000.309910763892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46000.309910763892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46000.309910763892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46000.309910763892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46000.309910763892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46000.309910763892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46000.309910763892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46000.309910763892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46000.309910763892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46000.309910763892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46000.309910763892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46000.309910763892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46000.309910763892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46000.309910763892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46000.309910763892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46000.309910763892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46000.309910763892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46000.309910763892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46000.309910763892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46000.309910763892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46000.309910763892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46000.309910763892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46000.309910763892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46000.309910763892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46000.309910763892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46000.309910763892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46000.309910763892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46000.309910763892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46000.309910763892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46000.309910763892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46000.309910763892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46000.309910763892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46000.309910763892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46000.309910763892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46000.309910763892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46000.309910763892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46000.309910763892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46000.309910763892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46000.309910763892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46000.309910763892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46000.309910763892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46000.309910763892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46000.309910763892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46000.309910763892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46000.309910763892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46000.309910763892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46000.309910763892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46000.309910763892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46000.309910763892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46000.309910763892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46000.309910763892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46000.309910763892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46000.309910763892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46000.309910763892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46000.309910763892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46000.309910763892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46000.309910763892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46000.309910763892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46000.309910763892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46000.309910763892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46000.309910763892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46000.309910763892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46000.309910763892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46000.309910763892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46000.309910763892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46000.309910763892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46000.309910763892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46000.309910763892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46000.309910763892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46000.309910763892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46000.309910763892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46000.309910763892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46000.309910763892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46000.309910763892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46000.309910763892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46000.309910763892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46000.309910763892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46000.309910763892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46000.309910763892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46000.309910763892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46000.309910763892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46000.309910763892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46000.309910763892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46000.309910763892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46000.309910763892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46000.309910763892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46000.309910763892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46000.309910763892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46000.309910763892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46000.309910763892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46000.309910763892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46000.309910763892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46000.309910763892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46000.309910763892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46000.309910763892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46000.309910763892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46000.309910763892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46000.309910763892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46000.309910763892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46000.309910763892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46000.309910763892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46000.309910763892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46000.309910763892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46000.309910763892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46000.30991087963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46000.30991087963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46000.30991087963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46000.30991087963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46000.30991087963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46000.30991087963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46000.30991087963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46000.30991087963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46000.30991087963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46000.30991087963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46000.30991087963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46000.30991087963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46000.30991087963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46000.30991087963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46000.30991087963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46000.30991087963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46000.30991087963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46000.30991087963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46000.30991087963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46000.30991087963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46000.30991087963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46000.30991087963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46000.30991087963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46000.30991087963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46000.30991087963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46000.30991087963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46000.30991087963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46000.30991087963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46000.30991087963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46000.30991087963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46000.30991087963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46000.30991087963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46000.30991087963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46000.30991087963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46000.30991087963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46000.30991087963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46000.30991087963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46000.30991087963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46000.30991087963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46000.30991087963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46000.30991087963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46000.30991087963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46000.30991087963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46000.30991087963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46000.30991087963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46000.30991087963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46000.30991087963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46000.30991087963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46000.30991087963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46000.30991087963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46000.30991087963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46000.30991087963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46000.30991087963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46000.30991087963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46000.30991087963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46000.30991087963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46000.30991087963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46000.30991087963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46000.30991087963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46000.30991087963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46000.30991087963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46000.30991087963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46000.30991087963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46000.30991087963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46000.30991087963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46000.30991087963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46000.30991087963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46000.30991087963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46000.30991087963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46000.30991087963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46000.30991087963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46000.30991087963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46000.30991087963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46000.30991087963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46000.30991087963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46000.30991087963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46000.30991087963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46000.30991087963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46000.30991087963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46000.30991087963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46000.30991087963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46000.30991087963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46000.30991087963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46000.30991087963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46000.30991087963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46000.30991087963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46000.30991087963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46000.30991087963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46000.30991087963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46000.30991087963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46000.30991087963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46000.30991087963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46000.30991087963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46000.30991087963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46000.30991087963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46000.30991087963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46000.30991087963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46000.30991087963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46000.30991087963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46000.30991087963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46000.30991087963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46000.30991087963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46000.30991087963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46000.30991087963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46000.30991087963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46000.30991087963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46000.30991087963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46000.30991087963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46000.30991087963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46000.30991087963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46000.30991087963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46000.30991087963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46000.30991087963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46000.30991087963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46000.30991087963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46000.30991087963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46000.30991087963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46000.30991087963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46000.30991087963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46000.30991087963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46000.30991087963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46000.30991087963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46000.30991087963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46000.30991087963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46000.30991087963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46000.30991087963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46000.30991087963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46000.30991087963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46000.30991087963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46000.30991087963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46000.30991087963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46000.30991087963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46000.30991087963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46000.30991087963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46000.30991087963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46000.30991087963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46000.30991087963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46000.30991087963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46000.30991087963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46000.30991087963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46000.30991087963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46000.30991087963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46000.30991087963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46000.30991087963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46000.30991087963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46000.30991087963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46000.30991087963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46000.30991087963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46000.30991087963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46000.30991087963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46000.30991087963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46000.30991087963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46000.30991087963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46000.30991087963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46000.30991087963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46000.30991087963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46000.30991087963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46000.30991087963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46000.30991087963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46000.30991087963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46000.30991087963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46000.30991087963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46000.30991087963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46000.30991087963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46000.30991087963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46000.30991087963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46000.30991087963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46000.30991087963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46000.30991087963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46000.30991087963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46000.30991087963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46000.30991087963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46000.30991087963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46000.30991087963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46000.30991087963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46000.30991087963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46000.30991087963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46000.30991087963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46000.30991087963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46000.30991087963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46000.30991087963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46000.30991087963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46000.30991087963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46000.30991087963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46000.30991087963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46000.30991087963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46000.30991087963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46000.30991087963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46000.30991087963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46000.30991087963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46000.30991087963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46000.30991087963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46000.30991087963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46000.30991087963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46000.30991087963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46000.30991087963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46000.30991087963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46000.30991087963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46000.30991087963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46000.30991087963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46000.30991087963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46000.30991087963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46000.30991087963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46000.30991087963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46000.30991087963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46000.30991087963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46000.30991087963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46000.30991087963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46000.30991087963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46000.30991087963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46000.30991087963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46000.30991087963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46000.30991087963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46000.30991087963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46000.30991087963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46000.30991087963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46000.30991087963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46000.30991087963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46000.30991087963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46000.30991087963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46000.30991087963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46000.30991087963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46000.30991087963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46000.30991087963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46000.30991087963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46000.30991087963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46000.30991087963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46000.30991087963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46000.30991087963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46000.30991087963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46000.30991087963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46000.30991087963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46000.30991087963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46000.30991087963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46000.30991087963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46000.30991087963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46000.30991087963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46000.30991087963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46000.30991087963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46000.30991087963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46000.30991087963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46000.30991087963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46000.30991087963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46000.30991087963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46000.30991087963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46000.30991087963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46000.30991087963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46000.30991087963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46000.30991087963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46000.30991087963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46000.30991087963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46000.30991087963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46000.30991087963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46000.30991087963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46000.30991087963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46000.30991087963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46000.30991087963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46000.30991087963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46000.30991087963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46000.30991087963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46000.30991087963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46000.30991087963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46000.30991087963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46000.30991087963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46000.30991087963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46000.30991087963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46000.30991087963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46000.30991087963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46000.30991087963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46000.30991087963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46000.30991087963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46000.30991087963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46000.30991087963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46000.30991087963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46000.30991087963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46000.30991087963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46000.30991087963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46000.30991087963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46000.30991087963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46000.30991087963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46000.30991087963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46000.30991087963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46000.30991087963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46000.30991087963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46000.30991087963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46000.30991087963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46000.30991087963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46000.30991087963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46000.30991087963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46000.30991087963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46000.30991087963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46000.30991087963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46000.30991087963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46000.30991087963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46000.30991087963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46000.30991087963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46000.30991087963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46000.30991087963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46000.30991087963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46000.30991087963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46000.30991087963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46000.30991087963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46000.30991087963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46000.30991087963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46000.30991087963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46000.30991087963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46000.30991087963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46000.30991087963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46000.30991087963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46000.30991087963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46000.30991087963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46000.30991087963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46000.30991087963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46000.30991087963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46000.30991087963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46000.30991087963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46000.30991087963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46000.30991087963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46000.30991087963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46000.30991087963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46000.30991087963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46000.30991087963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46000.30991087963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46000.30991087963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46000.30991087963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46000.30991087963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46000.30991087963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46000.30991087963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46000.30991087963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46000.30991087963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46000.30991087963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46000.30991087963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46000.30991087963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46000.30991087963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46000.30991087963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46000.30991087963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46000.30991087963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46000.30991087963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46000.30991087963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46000.30991087963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46000.30991087963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46000.30991087963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46000.30991087963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46000.30991087963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46000.30991087963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46000.30991087963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46000.30991087963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46000.30991087963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46000.30991087963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46000.30991087963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46000.30991087963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46000.30991087963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46000.30991087963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46000.30991087963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46000.30991087963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46000.30991087963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46000.30991087963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46000.30991087963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46000.30991087963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46000.30991087963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46000.30991087963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46000.30991087963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46000.30991087963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46000.30991087963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46000.30991087963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46000.30991087963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46000.30991087963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46000.30991087963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46000.30991087963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46000.30991087963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46000.30991087963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46000.30991087963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46000.30991087963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46000.30991087963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46000.30991087963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46000.30991087963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46000.30991087963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46000.30991087963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46000.30991087963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46000.30991087963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46000.30991087963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46000.30991087963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46000.30991087963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46000.30991087963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46000.30991087963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46000.30991087963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46000.30991087963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46000.30991087963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46000.30991087963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46000.30991087963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46000.30991087963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46000.30991087963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46000.30991087963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46000.30991087963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46000.30991087963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46000.30991087963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46000.30991087963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46000.30991087963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46000.30991087963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46000.30991087963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46000.30991087963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46000.30991087963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46000.30991087963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46000.30991087963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46000.30991087963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46000.30991087963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46000.30991087963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46000.30991087963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46000.30991087963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46000.30991087963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46000.30991087963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46000.30991087963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46000.30991087963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46000.30991087963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46000.30991087963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46000.30991087963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46000.30991087963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46000.30991087963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46000.30991087963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46000.30991087963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46000.30991087963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46000.30991087963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46000.30991087963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46000.30991087963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46000.30991087963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46000.30991087963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46000.30991087963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46000.30991087963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46000.30991087963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46000.30991087963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46000.30991087963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46000.30991087963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46000.30991087963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46000.30991087963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46000.30991087963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46000.30991087963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46000.30991087963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46000.30991087963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46000.30991087963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46000.30991087963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46000.30991087963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46000.30991087963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46000.30991087963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46000.30991087963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46000.30991087963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46000.30991087963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46000.30991087963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46000.30991087963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46000.30991087963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46000.30991087963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46000.30991087963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46000.30991087963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46000.30991087963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46000.30991087963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46000.30991087963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46000.30991087963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46000.30991087963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46000.30991087963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46000.30991087963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46000.30991087963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46000.30991087963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46000.30991087963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46000.30991087963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46000.30991087963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46000.30991087963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46000.30991087963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46000.30991087963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46000.30991087963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46000.30991087963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46000.30991087963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46000.30991087963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46000.30991087963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46000.30991087963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46000.30991087963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46000.30991087963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46000.30991087963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46000.30991087963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46000.30991087963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46000.30991087963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46000.30991087963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46000.30991087963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46000.30991087963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46000.30991087963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46000.30991087963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46000.30991087963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46000.30991087963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46000.30991087963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46000.30991087963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46000.30991087963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46000.30991087963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46000.30991087963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46000.30991087963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46000.30991087963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46000.30991087963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46000.30991087963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46000.30991087963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46000.30991087963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46000.30991087963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46000.30991087963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46000.30991087963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46000.30991087963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46000.30991087963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46000.30991087963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46000.30991087963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46000.30991087963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46000.30991087963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46000.30991087963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46000.30991087963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46000.30991087963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46000.30991087963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46000.30991087963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46000.30991087963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46000.30991087963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46000.30991087963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46000.30991087963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46000.30991087963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46000.30991087963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46000.30991087963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46000.30991087963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46000.30991087963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46000.30991087963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46000.30991087963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46000.30991087963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46000.30991087963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46000.30991087963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46000.30991087963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46000.30991087963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46000.30991087963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46000.30991087963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46000.30991087963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46000.30991087963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46000.30991087963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46000.30991087963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46000.30991087963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46000.30991087963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46000.30991087963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46000.30991087963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46000.30991087963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46000.30991087963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46000.30991087963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46000.30991087963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46000.30991087963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46000.30991087963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46000.30991087963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46000.30991087963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46000.30991087963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46000.30991087963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46000.30991087963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46000.30991087963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46000.30991087963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46000.30991087963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46000.30991087963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46000.30991087963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46000.30991087963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46000.30991087963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46000.30991087963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46000.30991087963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46000.30991087963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46000.30991087963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46000.30991087963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46000.30991087963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46000.30991087963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46000.30991087963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46000.30991087963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46000.30991087963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46000.30991087963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46000.30991087963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46000.30991087963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46000.30991087963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46000.30991087963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46000.30991087963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46000.30991087963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46000.30991087963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46000.30991087963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46000.30991087963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46000.30991087963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46000.30991087963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46000.30991087963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46000.30991087963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46000.30991087963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46000.30991087963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46000.30991087963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46000.30991087963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46000.30991087963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46000.30991087963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46000.30991087963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46000.30991087963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46000.30991087963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46000.30991087963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46000.30991087963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46000.30991087963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46000.30991087963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46000.30991087963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46000.30991087963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46000.30991087963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46000.30991087963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46000.30991087963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46000.30991087963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46000.30991087963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46000.30991087963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46000.30991087963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46000.30991087963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46000.30991087963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46000.30991087963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46000.30991087963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46000.30991087963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46000.30991087963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46000.30991087963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46000.30991087963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46000.30991087963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46000.30991087963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46000.30991087963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46000.30991087963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46000.30991087963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46000.30991087963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46000.30991087963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46000.30991087963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46000.30991087963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46000.30991087963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46000.30991087963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46000.30991087963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46000.30991087963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46000.30991087963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46000.30991087963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46000.30991087963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46000.30991087963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46000.30991087963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46000.30991087963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46000.30991087963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46000.30991087963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46000.30991087963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46000.30991087963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46000.30991087963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46000.30991087963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46000.30991087963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46000.30991087963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46000.30991087963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46000.30991087963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46000.30991087963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46000.30991087963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46000.30991087963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46000.30991087963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46000.30991087963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46000.30991087963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46000.30991087963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46000.30991087963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46000.30991087963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46000.30991087963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46000.30991087963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46000.30991087963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46000.30991087963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46000.30991087963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46000.30991087963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46000.30991087963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46000.30991087963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46000.30991087963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46000.30991087963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46000.30991087963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46000.30991087963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46000.30991087963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46000.30991087963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46000.30991087963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46000.30991087963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46000.30991087963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46000.30991087963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46000.30991087963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46000.30991087963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46000.30991087963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46000.30991087963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46000.30991087963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46000.30991087963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46000.30991087963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46000.30991087963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46000.30991087963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46000.30991087963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46000.30991087963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46000.30991087963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46000.30991087963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46000.30991087963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46000.30991087963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46000.30991087963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46000.30991087963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46000.30991087963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46000.30991087963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46000.30991087963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46000.30991087963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46000.30991087963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46000.30991087963</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296.82919317129563</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1.515767245371535</v>
      </c>
      <c r="H3" s="91">
        <v>45998.664027777777</v>
      </c>
      <c r="I3" s="107" t="str">
        <f>IFERROR(VLOOKUP(D3,DB!A:F,6,0),"")</f>
        <v>SCECO</v>
      </c>
      <c r="J3" s="107" t="str">
        <f>IFERROR(VLOOKUP(D3,DB!A:G,7,0),"")</f>
        <v>Vandalized</v>
      </c>
      <c r="K3" s="93" t="s">
        <v>39132</v>
      </c>
      <c r="L3" s="87" t="str">
        <f>IFERROR(VLOOKUP(D3,DB!A:I,9,0),"")</f>
        <v>Latis</v>
      </c>
    </row>
    <row r="4" spans="1:16" ht="30.75">
      <c r="A4" s="107" t="s">
        <v>39127</v>
      </c>
      <c r="B4" s="107" t="str">
        <f>IFERROR(VLOOKUP(D4,DB!A:K,11,0),"")</f>
        <v>R4</v>
      </c>
      <c r="C4" s="89">
        <v>3</v>
      </c>
      <c r="D4" s="87" t="s">
        <v>36247</v>
      </c>
      <c r="E4" s="90" t="s">
        <v>39106</v>
      </c>
      <c r="F4" s="91"/>
      <c r="G4" s="92">
        <f t="shared" ca="1" si="0"/>
        <v>46000.309910763892</v>
      </c>
      <c r="H4" s="91">
        <v>45999.038888888892</v>
      </c>
      <c r="I4" s="107" t="str">
        <f>IFERROR(VLOOKUP(D4,DB!A:F,6,0),"")</f>
        <v>SCECO</v>
      </c>
      <c r="J4" s="107" t="str">
        <f>IFERROR(VLOOKUP(D4,DB!A:G,7,0),"")</f>
        <v>Dead</v>
      </c>
      <c r="K4" s="93" t="s">
        <v>39133</v>
      </c>
      <c r="L4" s="87" t="str">
        <f>IFERROR(VLOOKUP(D4,DB!A:I,9,0),"")</f>
        <v>Latis</v>
      </c>
    </row>
    <row r="5" spans="1:16" ht="15" customHeight="1">
      <c r="A5" s="107" t="s">
        <v>39134</v>
      </c>
      <c r="B5" s="107" t="str">
        <f>IFERROR(VLOOKUP(D5,DB!A:K,11,0),"")</f>
        <v>R4</v>
      </c>
      <c r="C5" s="89">
        <v>1</v>
      </c>
      <c r="D5" s="87" t="s">
        <v>37373</v>
      </c>
      <c r="E5" s="90" t="s">
        <v>39106</v>
      </c>
      <c r="F5" s="91">
        <v>46000.043287037035</v>
      </c>
      <c r="G5" s="92">
        <f t="shared" ca="1" si="0"/>
        <v>0.26662372685677838</v>
      </c>
      <c r="H5" s="91">
        <v>46000.036805555559</v>
      </c>
      <c r="I5" s="107" t="str">
        <f>IFERROR(VLOOKUP(D5,DB!A:F,6,0),"")</f>
        <v>Generator-SG</v>
      </c>
      <c r="J5" s="107" t="str">
        <f>IFERROR(VLOOKUP(D5,DB!A:G,7,0),"")</f>
        <v>Dead</v>
      </c>
      <c r="K5" s="93" t="s">
        <v>39135</v>
      </c>
      <c r="L5" s="87" t="str">
        <f>IFERROR(VLOOKUP(D5,DB!A:I,9,0),"")</f>
        <v>Latis</v>
      </c>
    </row>
    <row r="6" spans="1:16" ht="15" customHeight="1">
      <c r="A6" s="107" t="s">
        <v>39136</v>
      </c>
      <c r="B6" s="107" t="str">
        <f>IFERROR(VLOOKUP(D6,DB!A:K,11,0),"")</f>
        <v>R4</v>
      </c>
      <c r="C6" s="89">
        <v>1</v>
      </c>
      <c r="D6" s="87" t="s">
        <v>32959</v>
      </c>
      <c r="E6" s="90" t="s">
        <v>39106</v>
      </c>
      <c r="F6" s="91">
        <v>46000.271053240744</v>
      </c>
      <c r="G6" s="92">
        <f t="shared" ref="G6:G69" ca="1" si="1">IFERROR(NOW()-F6,"")</f>
        <v>3.8857523148180917E-2</v>
      </c>
      <c r="H6" s="91">
        <v>46000.265219907407</v>
      </c>
      <c r="I6" s="107" t="str">
        <f>IFERROR(VLOOKUP(D6,DB!A:F,6,0),"")</f>
        <v>SCECO</v>
      </c>
      <c r="J6" s="107" t="str">
        <f>IFERROR(VLOOKUP(D6,DB!A:G,7,0),"")</f>
        <v>Vandalized</v>
      </c>
      <c r="K6" s="93" t="s">
        <v>39137</v>
      </c>
      <c r="L6" s="87" t="str">
        <f>IFERROR(VLOOKUP(D6,DB!A:I,9,0),"")</f>
        <v>Latis</v>
      </c>
    </row>
    <row r="7" spans="1:16" ht="15" customHeight="1">
      <c r="A7" s="107"/>
      <c r="B7" s="107" t="str">
        <f>IFERROR(VLOOKUP(D7,DB!A:K,11,0),"")</f>
        <v/>
      </c>
      <c r="C7" s="89"/>
      <c r="D7" s="87"/>
      <c r="E7" s="90"/>
      <c r="F7" s="91"/>
      <c r="G7" s="92">
        <f t="shared" ca="1" si="1"/>
        <v>46000.309910763892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46000.309910763892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46000.309910763892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46000.309910763892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46000.309910763892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46000.309910763892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46000.309910763892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46000.309910763892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46000.309910763892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46000.309910763892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46000.309910763892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46000.309910763892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46000.309910763892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46000.309910763892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46000.309910763892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46000.309910763892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46000.309910763892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46000.309910763892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46000.309910763892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46000.309910763892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46000.309910763892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46000.309910763892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46000.309910763892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46000.309910763892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46000.309910763892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46000.309910763892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46000.309910763892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46000.309910763892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46000.309910763892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46000.309910763892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46000.309910763892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46000.309910763892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46000.309910763892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46000.309910763892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46000.309910763892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46000.309910763892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46000.309910763892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46000.309910763892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46000.309910763892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46000.309910763892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46000.309910763892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46000.309910763892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46000.309910763892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46000.309910763892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46000.309910763892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46000.309910763892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46000.309910763892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46000.309910763892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46000.309910763892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46000.309910763892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46000.309910763892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46000.309910763892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46000.309910763892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46000.309910763892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46000.309910763892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46000.309910763892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46000.309910763892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46000.309910763892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46000.309910763892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46000.309910763892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46000.309910763892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46000.309910763892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46000.309910763892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46000.309910763892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46000.309910763892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46000.309910763892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46000.309910763892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46000.309910763892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46000.309910763892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46000.309910763892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46000.309910763892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46000.309910763892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46000.309910763892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46000.309910763892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46000.309910763892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46000.309910763892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46000.309910763892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46000.309910763892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46000.309910763892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46000.309910763892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46000.309910763892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46000.309910763892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46000.309910763892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46000.309910763892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46000.309910763892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46000.309910763892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46000.309910763892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46000.309910763892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46000.309910763892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46000.309910763892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46000.309910763892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46000.309910763892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46000.309910763892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46000.309910763892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46000.309910763892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46000.309910763892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46000.309910763892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46000.309910763892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46000.309910763892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46000.309910763892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46000.309910763892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46000.309910763892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46000.309910763892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46000.309910763892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46000.309910763892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46000.309910763892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46000.309910763892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46000.309910763892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46000.309910763892</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108.47785057870351</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74.121033449075185</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51.648799652779417</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18.936612152778252</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3.2024223379630712</v>
      </c>
      <c r="H6" s="38">
        <v>45997.093599537038</v>
      </c>
      <c r="I6" s="37" t="str">
        <f>IFERROR(VLOOKUP(D6,DB!A:F,6,0),"")</f>
        <v>SCECO</v>
      </c>
      <c r="J6" s="37" t="str">
        <f>IFERROR(VLOOKUP(D6,DB!A:G,7,0),"")</f>
        <v>In progress</v>
      </c>
      <c r="K6" s="37" t="s">
        <v>39147</v>
      </c>
      <c r="L6" s="37" t="str">
        <f>IFERROR(VLOOKUP(D6,DB!A:I,9,0),"")</f>
        <v>Latis</v>
      </c>
    </row>
    <row r="7" spans="1:13" ht="60.75">
      <c r="A7" s="37" t="s">
        <v>39148</v>
      </c>
      <c r="B7" s="37" t="str">
        <f>IFERROR(VLOOKUP(D7,DB!A:K,11,0),"")</f>
        <v>R5</v>
      </c>
      <c r="C7" s="37">
        <v>1</v>
      </c>
      <c r="D7" s="37" t="s">
        <v>34379</v>
      </c>
      <c r="E7" s="37" t="s">
        <v>39106</v>
      </c>
      <c r="F7" s="38">
        <v>46000.097326388888</v>
      </c>
      <c r="G7" s="131">
        <f ca="1">IFERROR(NOW()-F7,"")</f>
        <v>0.2125843750036438</v>
      </c>
      <c r="H7" s="38">
        <v>45999.787118055552</v>
      </c>
      <c r="I7" s="37" t="str">
        <f>IFERROR(VLOOKUP(D7,DB!A:F,6,0),"")</f>
        <v>SCECO</v>
      </c>
      <c r="J7" s="37" t="str">
        <f>IFERROR(VLOOKUP(D7,DB!A:G,7,0),"")</f>
        <v>Weak</v>
      </c>
      <c r="K7" s="37" t="s">
        <v>39149</v>
      </c>
      <c r="L7" s="37" t="str">
        <f>IFERROR(VLOOKUP(D7,DB!A:I,9,0),"")</f>
        <v>Latis</v>
      </c>
    </row>
    <row r="8" spans="1:13">
      <c r="A8" s="37" t="s">
        <v>39150</v>
      </c>
      <c r="B8" s="37" t="str">
        <f>IFERROR(VLOOKUP(D8,DB!A:K,11,0),"")</f>
        <v>R5</v>
      </c>
      <c r="C8" s="37">
        <v>1</v>
      </c>
      <c r="D8" s="37" t="s">
        <v>38399</v>
      </c>
      <c r="E8" s="37" t="s">
        <v>39106</v>
      </c>
      <c r="F8" s="38">
        <v>46000.182812500003</v>
      </c>
      <c r="G8" s="131">
        <f ca="1">IFERROR(NOW()-F8,"")</f>
        <v>0.12709826388891088</v>
      </c>
      <c r="H8" s="38">
        <v>46000.177256944444</v>
      </c>
      <c r="I8" s="37" t="str">
        <f>IFERROR(VLOOKUP(D8,DB!A:F,6,0),"")</f>
        <v>SCECO</v>
      </c>
      <c r="J8" s="37" t="str">
        <f>IFERROR(VLOOKUP(D8,DB!A:G,7,0),"")</f>
        <v>Haj Removal</v>
      </c>
      <c r="K8" s="37" t="s">
        <v>39151</v>
      </c>
      <c r="L8" s="37" t="str">
        <f>IFERROR(VLOOKUP(D8,DB!A:I,9,0),"")</f>
        <v>Latis</v>
      </c>
    </row>
    <row r="9" spans="1:13">
      <c r="A9" s="37"/>
      <c r="B9" s="37" t="str">
        <f>IFERROR(VLOOKUP(D9,DB!A:K,11,0),"")</f>
        <v/>
      </c>
      <c r="C9" s="37"/>
      <c r="D9" s="37"/>
      <c r="E9" s="37"/>
      <c r="F9" s="38"/>
      <c r="G9" s="131">
        <f ca="1">IFERROR(NOW()-F9,"")</f>
        <v>46000.309910763892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46000.309910763892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46000.309910763892</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46000.309910763892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46000.309910763892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46000.309910763892</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46000.309910763892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46000.309910763892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46000.309910763892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46000.309910763892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46000.309910763892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46000.309910763892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46000.309910763892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46000.309910763892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46000.309910763892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46000.309910763892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46000.309910763892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46000.309910763892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46000.309910763892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46000.309910763892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46000.309910763892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46000.309910763892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46000.309910763892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46000.309910763892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46000.309910763892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46000.309910763892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46000.309910763892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46000.309910763892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46000.309910763892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46000.309910763892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46000.309910763892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46000.309910763892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46000.309910763892</v>
      </c>
      <c r="H41" s="38"/>
      <c r="I41" s="37" t="str">
        <f>IFERROR(VLOOKUP(D41,DB!A:F,6,0),"")</f>
        <v/>
      </c>
      <c r="J41" s="37" t="str">
        <f>IFERROR(VLOOKUP(D41,DB!A:G,7,0),"")</f>
        <v/>
      </c>
      <c r="K41" s="37"/>
      <c r="L41" s="37" t="str">
        <f>IFERROR(VLOOKUP(D41,DB!A:I,9,0),"")</f>
        <v/>
      </c>
    </row>
    <row r="42" spans="1:12">
      <c r="A42" s="37" t="s">
        <v>39152</v>
      </c>
      <c r="B42" s="37" t="str">
        <f>IFERROR(VLOOKUP(D42,DB!A:K,11,0),"")</f>
        <v>R5</v>
      </c>
      <c r="C42" s="37">
        <v>1</v>
      </c>
      <c r="D42" s="37" t="s">
        <v>38187</v>
      </c>
      <c r="E42" s="37" t="s">
        <v>39106</v>
      </c>
      <c r="F42" s="38">
        <v>46000.087430555555</v>
      </c>
      <c r="G42" s="131">
        <f ca="1">IFERROR(NOW()-F42,"")</f>
        <v>0.22248020833649207</v>
      </c>
      <c r="H42" s="38">
        <v>46000.164756944447</v>
      </c>
      <c r="I42" s="37" t="str">
        <f>IFERROR(VLOOKUP(D42,DB!A:F,6,0),"")</f>
        <v>SCECO</v>
      </c>
      <c r="J42" s="37" t="str">
        <f>IFERROR(VLOOKUP(D42,DB!A:G,7,0),"")</f>
        <v>Haj Removal</v>
      </c>
      <c r="K42" s="37" t="s">
        <v>39153</v>
      </c>
      <c r="L42" s="37" t="str">
        <f>IFERROR(VLOOKUP(D42,DB!A:I,9,0),"")</f>
        <v>Latis</v>
      </c>
    </row>
    <row r="43" spans="1:12">
      <c r="A43" s="37"/>
      <c r="B43" s="37" t="str">
        <f>IFERROR(VLOOKUP(D43,DB!A:K,11,0),"")</f>
        <v/>
      </c>
      <c r="C43" s="37"/>
      <c r="D43" s="37"/>
      <c r="E43" s="37"/>
      <c r="F43" s="38"/>
      <c r="G43" s="131">
        <f ca="1">IFERROR(NOW()-F43,"")</f>
        <v>46000.309910763892</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46000.309910763892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46000.309910763892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46000.309910763892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46000.309910763892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46000.309910763892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46000.309910763892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46000.309910763892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46000.309910763892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46000.309910763892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46000.309910763892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46000.309910763892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46000.309910763892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46000.309910763892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46000.309910763892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46000.309910763892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46000.309910763892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46000.309910763892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46000.309910763892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46000.309910763892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46000.309910763892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46000.309910763892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46000.309910763892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46000.309910763892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46000.309910763892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46000.309910763892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46000.309910763892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46000.309910763892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46000.309910763892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46000.309910763892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46000.309910763892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46000.309910763892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46000.309910763892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46000.309910763892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46000.309910763892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46000.309910763892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46000.309910763892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46000.309910763892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46000.309910763892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46000.309910763892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46000.309910763892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46000.309910763892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46000.309910763892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46000.309910763892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46000.309910763892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46000.309910763892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46000.309910763892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46000.309910763892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46000.309910763892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46000.309910763892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46000.309910763892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46000.309910763892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46000.309910763892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46000.309910763892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46000.309910763892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46000.309910763892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46000.309910763892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46000.309910763892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46000.309910763892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46000.309910763892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46000.309910763892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46000.309910763892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46000.309910763892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46000.309910763892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46000.309910763892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46000.309910763892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46000.309910763892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46000.309910763892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46000.309910763892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46000.309910763892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46000.309910763892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46000.309910763892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46000.309910763892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46000.309910763892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46000.309910763892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46000.309910763892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46000.309910763892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46000.309910763892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46000.309910763892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46000.309910763892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46000.309910763892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46000.309910763892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46000.309910763892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46000.309910763892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46000.309910763892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46000.309910763892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46000.309910763892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46000.309910763892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46000.309910763892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46000.309910763892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46000.309910763892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46000.309910763892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46000.309910763892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46000.309910763892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46000.309910763892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46000.309910763892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46000.309910763892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46000.309910763892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46000.309910763892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46000.309910763892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46000.309910763892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46000.309910763892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46000.309910763892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46000.309910763892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46000.309910763892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46000.309910763892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46000.309910763892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46000.309910763892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46000.309910763892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46000.309910763892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46000.309910763892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46000.309910763892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46000.309910763892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46000.309910763892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46000.309910763892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46000.309910763892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46000.309910763892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46000.309910763892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46000.309910763892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46000.309910763892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46000.309910763892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46000.309910763892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46000.309910763892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46000.309910763892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46000.309910763892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46000.309910763892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46000.309910763892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46000.309910763892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46000.309910763892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46000.309910763892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46000.309910763892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46000.309910763892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46000.309910763892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46000.309910763892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46000.309910763892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46000.309910763892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46000.309910763892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46000.309910763892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46000.309910763892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46000.309910763892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46000.309910763892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46000.309910763892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46000.309910763892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46000.309910763892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46000.309910763892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46000.309910763892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46000.309910763892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46000.309910763892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46000.309910763892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46000.309910763892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46000.309910763892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46000.309910763892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46000.309910763892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46000.309910763892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46000.309910763892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46000.309910763892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46000.309910763892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46000.309910763892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46000.309910763892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46000.309910763892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46000.309910763892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46000.309910763892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46000.309910763892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46000.309910763892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46000.309910763892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46000.309910763892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46000.309910763892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46000.309910763892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46000.309910763892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46000.309910763892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46000.309910763892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46000.309910763892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46000.309910763892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46000.309910763892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46000.309910763892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46000.309910763892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46000.309910763892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46000.309910763892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46000.309910763892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46000.309910763892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46000.309910763892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46000.309910763892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46000.309910763892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46000.309910763892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46000.309910763892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46000.309910763892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46000.309910763892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46000.309910763892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46000.309910763892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46000.309910763892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46000.309910763892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46000.309910763892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46000.309910763892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46000.309910763892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46000.309910763892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46000.309910763892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46000.309910763892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46000.309910763892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46000.309910763892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46000.309910763892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46000.309910763892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46000.309910763892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46000.309910763892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46000.309910763892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46000.309910763892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46000.309910763892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46000.309910763892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46000.309910763892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46000.309910763892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46000.309910763892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46000.309910763892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46000.309910763892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46000.309910763892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46000.309910763892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46000.309910763892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46000.309910763892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46000.309910763892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46000.309910763892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46000.309910763892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46000.309910763892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46000.309910763892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46000.309910763892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46000.309910763892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46000.309910763892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46000.309910763892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46000.309910763892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46000.309910763892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46000.309910763892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46000.309910763892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46000.309910763892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46000.309910763892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46000.309910763892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46000.309910763892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46000.309910763892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46000.309910763892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46000.309910763892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46000.309910763892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46000.309910763892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46000.309910763892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46000.309910763892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46000.309910763892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46000.309910763892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46000.309910763892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46000.309910763892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46000.309910763892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46000.309910763892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46000.309910763892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46000.309910763892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46000.309910763892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46000.309910763892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46000.309910763892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46000.309910763892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46000.309910763892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46000.309910763892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46000.309910763892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46000.309910763892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46000.309910763892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46000.309910763892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46000.309910763892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46000.309910763892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46000.309910763892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46000.309910763892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46000.309910763892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46000.309910763892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46000.309910763892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46000.309910763892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46000.309910763892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46000.309910763892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46000.309910763892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46000.309910763892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46000.309910763892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46000.309910763892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46000.309910763892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46000.309910763892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46000.309910763892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46000.309910763892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46000.309910763892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46000.309910763892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46000.309910763892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46000.309910763892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46000.309910763892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46000.309910763892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46000.309910763892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46000.309910763892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46000.309910763892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46000.309910763892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46000.309910763892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46000.309910763892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46000.309910763892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46000.309910763892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46000.309910763892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46000.309910763892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46000.309910763892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46000.309910763892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46000.309910763892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46000.309910763892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46000.309910763892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46000.309910763892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46000.309910763892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46000.309910763892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46000.309910763892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46000.309910763892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46000.309910763892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46000.309910763892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46000.309910763892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46000.309910763892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46000.309910763892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46000.309910763892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46000.309910763892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46000.309910763892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46000.309910763892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46000.309910763892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46000.309910763892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46000.309910763892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46000.309910763892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46000.309910763892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46000.309910763892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46000.309910763892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46000.309910763892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46000.309910763892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46000.309910763892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46000.309910763892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46000.309910763892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46000.309910763892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46000.309910763892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46000.309910763892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46000.309910763892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46000.309910763892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46000.309910763892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46000.309910763892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46000.309910763892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46000.309910763892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46000.309910763892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46000.309910763892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46000.309910763892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46000.309910763892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46000.309910763892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46000.309910763892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46000.309910763892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46000.309910763892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46000.309910763892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46000.309910763892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46000.309910763892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46000.309910763892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46000.309910763892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46000.309910763892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46000.309910763892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46000.309910763892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46000.309910763892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46000.309910763892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46000.309910763892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46000.309910763892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46000.309910763892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46000.309910763892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46000.309910763892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46000.309910763892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46000.309910763892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46000.309910763892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46000.309910763892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46000.309910763892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46000.309910763892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46000.309910763892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46000.309910763892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46000.309910763892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46000.309910763892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46000.309910763892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46000.309910763892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46000.309910763892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46000.309910763892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46000.309910763892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46000.309910763892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46000.309910763892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46000.309910763892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46000.309910763892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46000.309910763892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46000.309910763892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46000.309910763892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46000.309910763892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46000.309910763892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46000.309910763892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46000.309910763892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46000.309910763892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46000.309910763892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46000.309910763892</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46000.309910763892</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