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359" documentId="13_ncr:1_{F6CB121F-512D-4AA6-A0C1-0FB36C537598}" xr6:coauthVersionLast="47" xr6:coauthVersionMax="47" xr10:uidLastSave="{5C38319E-176D-40A1-88F0-834256C49889}"/>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B11" i="4"/>
  <c r="B12" i="4"/>
  <c r="B13" i="4"/>
  <c r="B14" i="4"/>
  <c r="B15" i="4"/>
  <c r="B16" i="4"/>
  <c r="B17" i="4"/>
  <c r="B18" i="4"/>
  <c r="B19" i="4"/>
  <c r="B20" i="4"/>
  <c r="B21"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B3"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<sst xmlns="http://schemas.openxmlformats.org/spreadsheetml/2006/main" count="180272" uniqueCount="39120">
  <si>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</si>
  <si>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</si>
  <si>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</si>
  <si>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</si>
  <si>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</si>
  <si>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</si>
  <si>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</si>
  <si>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</si>
  <si>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</si>
  <si>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</si>
  <si>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</si>
  <si>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</si>
  <si>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</si>
  <si>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</si>
  <si>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</si>
  <si>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</si>
  <si>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</si>
  <si>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</si>
  <si>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</si>
  <si>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</si>
  <si>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</si>
  <si>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</si>
  <si>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</si>
  <si>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</si>
  <si>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</si>
  <si>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</si>
  <si>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</si>
  <si>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</si>
  <si>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</si>
  <si>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</si>
  <si>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</si>
  <si>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</si>
  <si>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</si>
  <si>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</si>
  <si>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</si>
  <si>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</si>
  <si>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</si>
  <si>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</si>
  <si>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</si>
  <si>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</si>
  <si>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</si>
  <si>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</si>
  <si>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</si>
  <si>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</si>
  <si>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</si>
  <si>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</si>
  <si>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</si>
  <si>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</si>
  <si>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</si>
  <si>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</si>
  <si>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</si>
  <si>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</si>
  <si>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</si>
  <si>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</si>
  <si>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</si>
  <si>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</si>
  <si>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</si>
  <si>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</si>
  <si>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</si>
  <si>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</si>
  <si>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</si>
  <si>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</si>
  <si>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</si>
  <si>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</si>
  <si>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</si>
  <si>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</si>
  <si>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</si>
  <si>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</si>
  <si>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</si>
  <si>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</si>
  <si>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</si>
  <si>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</si>
  <si>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</si>
  <si>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</si>
  <si>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</si>
  <si>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</si>
  <si>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</si>
  <si>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</si>
  <si>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</si>
  <si>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</si>
  <si>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</si>
  <si>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</si>
  <si>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</si>
  <si>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</si>
  <si>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</si>
  <si>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</si>
  <si>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</si>
  <si>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</si>
  <si>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</si>
  <si>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</si>
  <si>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</si>
  <si>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</si>
  <si>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</si>
  <si>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</si>
  <si>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</si>
  <si>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</si>
  <si>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</si>
  <si>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</si>
  <si>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</si>
  <si>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</si>
  <si>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</si>
  <si>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</si>
  <si>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</si>
  <si>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</si>
  <si>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</si>
  <si>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</si>
  <si>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</si>
  <si>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</si>
  <si>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</si>
  <si>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</si>
  <si>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</si>
  <si>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</si>
  <si>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</si>
  <si>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</si>
  <si>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</si>
  <si>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</si>
  <si>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</si>
  <si>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</si>
  <si>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</si>
  <si>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</si>
  <si>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</si>
  <si>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</si>
  <si>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</si>
  <si>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</si>
  <si>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</si>
  <si>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</si>
  <si>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</si>
  <si>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</si>
  <si>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</si>
  <si>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</si>
  <si>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</si>
  <si>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</si>
  <si>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</si>
  <si>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</si>
  <si>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</si>
  <si>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</si>
  <si>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</si>
  <si>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</si>
  <si>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</si>
  <si>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</si>
  <si>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</si>
  <si>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</si>
  <si>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</si>
  <si>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</si>
  <si>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</si>
  <si>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</si>
  <si>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</si>
  <si>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</si>
  <si>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</si>
  <si>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</si>
  <si>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</si>
  <si>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</si>
  <si>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</si>
  <si>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</si>
  <si>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</si>
  <si>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</si>
  <si>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</si>
  <si>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</si>
  <si>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</si>
  <si>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</si>
  <si>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</si>
  <si>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</si>
  <si>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</si>
  <si>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</si>
  <si>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</si>
  <si>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</si>
  <si>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</si>
  <si>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</si>
  <si>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</si>
  <si>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</si>
  <si>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</si>
  <si>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</si>
  <si>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</si>
  <si>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</si>
  <si>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</si>
  <si>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</si>
  <si>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</si>
  <si>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</si>
  <si>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</si>
  <si>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</si>
  <si>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</si>
  <si>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</si>
  <si>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</si>
  <si>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</si>
  <si>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</si>
  <si>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</si>
  <si>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</si>
  <si>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</si>
  <si>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</si>
  <si>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</si>
  <si>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</si>
  <si>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</si>
  <si>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</si>
  <si>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</si>
  <si>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</si>
  <si>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</si>
  <si>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</si>
  <si>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</si>
  <si>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</si>
  <si>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</si>
  <si>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</si>
  <si>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</si>
  <si>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</si>
  <si>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</si>
  <si>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</si>
  <si>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</si>
  <si>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</si>
  <si>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</si>
  <si>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</si>
  <si>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</si>
  <si>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</si>
  <si>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</si>
  <si>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</si>
  <si>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</si>
  <si>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</si>
  <si>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</si>
  <si>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</si>
  <si>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</si>
  <si>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</si>
  <si>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</si>
  <si>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</si>
  <si>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</si>
  <si>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</si>
  <si>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</si>
  <si>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</si>
  <si>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</si>
  <si>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</si>
  <si>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</si>
  <si>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</si>
  <si>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</si>
  <si>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</si>
  <si>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</si>
  <si>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</si>
  <si>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</si>
  <si>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</si>
  <si>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</si>
  <si>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</si>
  <si>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</si>
  <si>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</si>
  <si>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</si>
  <si>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</si>
  <si>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</si>
  <si>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</si>
  <si>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</si>
  <si>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</si>
  <si>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</si>
  <si>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</si>
  <si>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</si>
  <si>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</si>
  <si>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</si>
  <si>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</si>
  <si>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</si>
  <si>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</si>
  <si>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</si>
  <si>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</si>
  <si>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</si>
  <si>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</si>
  <si>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</si>
  <si>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</si>
  <si>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</si>
  <si>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</si>
  <si>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</si>
  <si>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</si>
  <si>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</si>
  <si>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</si>
  <si>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</si>
  <si>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</si>
  <si>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</si>
  <si>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</si>
  <si>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</si>
  <si>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</si>
  <si>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</si>
  <si>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</si>
  <si>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</si>
  <si>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</si>
  <si>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</si>
  <si>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</si>
  <si>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</si>
  <si>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</si>
  <si>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</si>
  <si>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</si>
  <si>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</si>
  <si>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</si>
  <si>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</si>
  <si>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</si>
  <si>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</si>
  <si>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</si>
  <si>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</si>
  <si>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</si>
  <si>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</si>
  <si>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</si>
  <si>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</si>
  <si>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</si>
  <si>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</si>
  <si>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</si>
  <si>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</si>
  <si>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</si>
  <si>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</si>
  <si>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</si>
  <si>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</si>
  <si>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</si>
  <si>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</si>
  <si>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</si>
  <si>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</si>
  <si>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</si>
  <si>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</si>
  <si>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</si>
  <si>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</si>
  <si>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</si>
  <si>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</si>
  <si>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</si>
  <si>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</si>
  <si>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</si>
  <si>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</si>
  <si>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</si>
  <si>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</si>
  <si>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</si>
  <si>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</si>
  <si>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</si>
  <si>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</si>
  <si>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</si>
  <si>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</si>
  <si>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</si>
  <si>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</si>
  <si>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</si>
  <si>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</si>
  <si>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</si>
  <si>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</si>
  <si>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</si>
  <si>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</si>
  <si>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</si>
  <si>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</si>
  <si>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</si>
  <si>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</si>
  <si>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</si>
  <si>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</si>
  <si>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</si>
  <si>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</si>
  <si>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</si>
  <si>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</si>
  <si>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</si>
  <si>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</si>
  <si>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</si>
  <si>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</si>
  <si>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</si>
  <si>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</si>
  <si>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</si>
  <si>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</si>
  <si>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</si>
  <si>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</si>
  <si>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</si>
  <si>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</si>
  <si>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</si>
  <si>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</si>
  <si>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</si>
  <si>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</si>
  <si>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</si>
  <si>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</si>
  <si>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</si>
  <si>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</si>
  <si>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</si>
  <si>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</si>
  <si>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</si>
  <si>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</si>
  <si>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</si>
  <si>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</si>
  <si>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</si>
  <si>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</si>
  <si>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</si>
  <si>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</si>
  <si>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</si>
  <si>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</si>
  <si>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</si>
  <si>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</si>
  <si>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</si>
  <si>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</si>
  <si>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</si>
  <si>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</si>
  <si>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</si>
  <si>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</si>
  <si>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</si>
  <si>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</si>
  <si>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</si>
  <si>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</si>
  <si>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</si>
  <si>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</si>
  <si>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</si>
  <si>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</si>
  <si>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</si>
  <si>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</si>
  <si>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</si>
  <si>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</si>
  <si>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</si>
  <si>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</si>
  <si>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</si>
  <si>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</si>
  <si>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</si>
  <si>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</si>
  <si>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</si>
  <si>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</si>
  <si>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</si>
  <si>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</si>
  <si>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</si>
  <si>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</si>
  <si>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</si>
  <si>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</si>
  <si>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</si>
  <si>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</si>
  <si>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</si>
  <si>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</si>
  <si>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</si>
  <si>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</si>
  <si>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</si>
  <si>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</si>
  <si>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</si>
  <si>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</si>
  <si>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</si>
  <si>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</si>
  <si>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</si>
  <si>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</si>
  <si>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</si>
  <si>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</si>
  <si>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</si>
  <si>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</si>
  <si>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</si>
  <si>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</si>
  <si>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</si>
  <si>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</si>
  <si>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</si>
  <si>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</si>
  <si>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</si>
  <si>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</si>
  <si>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</si>
  <si>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</si>
  <si>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</si>
  <si>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</si>
  <si>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</si>
  <si>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</si>
  <si>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</si>
  <si>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</si>
  <si>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</si>
  <si>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</si>
  <si>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</si>
  <si>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</si>
  <si>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</si>
  <si>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</si>
  <si>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</si>
  <si>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</si>
  <si>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</si>
  <si>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</si>
  <si>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</si>
  <si>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</si>
  <si>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</si>
  <si>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</si>
  <si>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</si>
  <si>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</si>
  <si>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</si>
  <si>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</si>
  <si>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</si>
  <si>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</si>
  <si>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</si>
  <si>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</si>
  <si>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</si>
  <si>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</si>
  <si>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</si>
  <si>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</si>
  <si>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</si>
  <si>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</si>
  <si>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</si>
  <si>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</si>
  <si>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</si>
  <si>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</si>
  <si>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</si>
  <si>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</si>
  <si>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</si>
  <si>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</si>
  <si>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</si>
  <si>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</si>
  <si>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</si>
  <si>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</si>
  <si>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</si>
  <si>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</si>
  <si>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</si>
  <si>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</si>
  <si>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</si>
  <si>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</si>
  <si>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</si>
  <si>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</si>
  <si>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</si>
  <si>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</si>
  <si>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</si>
  <si>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</si>
  <si>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</si>
  <si>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</si>
  <si>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</si>
  <si>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</si>
  <si>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</si>
  <si>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</si>
  <si>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</si>
  <si>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</si>
  <si>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</si>
  <si>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</si>
  <si>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</si>
  <si>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</si>
  <si>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</si>
  <si>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</si>
  <si>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</si>
  <si>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</si>
  <si>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</si>
  <si>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</si>
  <si>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</si>
  <si>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</si>
  <si>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</si>
  <si>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</si>
  <si>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</si>
  <si>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</si>
  <si>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</si>
  <si>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</si>
  <si>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</si>
  <si>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</si>
  <si>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</si>
  <si>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</si>
  <si>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</si>
  <si>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</si>
  <si>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</si>
  <si>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</si>
  <si>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</si>
  <si>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</si>
  <si>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</si>
  <si>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</si>
  <si>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</si>
  <si>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</si>
  <si>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</si>
  <si>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</si>
  <si>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</si>
  <si>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</si>
  <si>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</si>
  <si>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</si>
  <si>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</si>
  <si>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</si>
  <si>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</si>
  <si>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</si>
  <si>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</si>
  <si>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</si>
  <si>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</si>
  <si>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</si>
  <si>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</si>
  <si>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</si>
  <si>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</si>
  <si>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</si>
  <si>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</si>
  <si>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</si>
  <si>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</si>
  <si>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</si>
  <si>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</si>
  <si>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</si>
  <si>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</si>
  <si>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</si>
  <si>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</si>
  <si>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</si>
  <si>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</si>
  <si>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</si>
  <si>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</si>
  <si>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</si>
  <si>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</si>
  <si>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</si>
  <si>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</si>
  <si>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</si>
  <si>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</si>
  <si>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</si>
  <si>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</si>
  <si>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</si>
  <si>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</si>
  <si>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</si>
  <si>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</si>
  <si>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</si>
  <si>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</si>
  <si>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</si>
  <si>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</si>
  <si>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</si>
  <si>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</si>
  <si>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</si>
  <si>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</si>
  <si>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</si>
  <si>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</si>
  <si>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</si>
  <si>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</si>
  <si>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</si>
  <si>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</si>
  <si>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</si>
  <si>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</si>
  <si>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</si>
  <si>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</si>
  <si>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</si>
  <si>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</si>
  <si>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</si>
  <si>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</si>
  <si>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</si>
  <si>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</si>
  <si>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</si>
  <si>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</si>
  <si>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</si>
  <si>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</si>
  <si>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</si>
  <si>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</si>
  <si>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</si>
  <si>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</si>
  <si>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</si>
  <si>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</si>
  <si>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</si>
  <si>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</si>
  <si>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</si>
  <si>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</si>
  <si>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</si>
  <si>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</si>
  <si>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</si>
  <si>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</si>
  <si>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</si>
  <si>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</si>
  <si>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</si>
  <si>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</si>
  <si>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</si>
  <si>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</si>
  <si>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</si>
  <si>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</si>
  <si>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</si>
  <si>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</si>
  <si>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</si>
  <si>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</si>
  <si>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</si>
  <si>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</si>
  <si>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</si>
  <si>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</si>
  <si>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</si>
  <si>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</si>
  <si>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</si>
  <si>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</si>
  <si>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</si>
  <si>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</si>
  <si>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</si>
  <si>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</si>
  <si>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</si>
  <si>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</si>
  <si>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</si>
  <si>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</si>
  <si>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</si>
  <si>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</si>
  <si>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</si>
  <si>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</si>
  <si>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</si>
  <si>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</si>
  <si>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</si>
  <si>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</si>
  <si>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</si>
  <si>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</si>
  <si>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</si>
  <si>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</si>
  <si>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</si>
  <si>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</si>
  <si>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</si>
  <si>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</si>
  <si>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</si>
  <si>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</si>
  <si>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</si>
  <si>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</si>
  <si>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</si>
  <si>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</si>
  <si>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</si>
  <si>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</si>
  <si>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</si>
  <si>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</si>
  <si>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</si>
  <si>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</si>
  <si>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</si>
  <si>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</si>
  <si>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</si>
  <si>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</si>
  <si>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</si>
  <si>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</si>
  <si>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</si>
  <si>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</si>
  <si>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</si>
  <si>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</si>
  <si>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</si>
  <si>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</si>
  <si>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</si>
  <si>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</si>
  <si>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</si>
  <si>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</si>
  <si>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</si>
  <si>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</si>
  <si>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</si>
  <si>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</si>
  <si>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</si>
  <si>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</si>
  <si>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</si>
  <si>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</si>
  <si>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</si>
  <si>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</si>
  <si>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</si>
  <si>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</si>
  <si>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</si>
  <si>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</si>
  <si>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</si>
  <si>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</si>
  <si>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</si>
  <si>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</si>
  <si>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</si>
  <si>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</si>
  <si>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</si>
  <si>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</si>
  <si>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</si>
  <si>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</si>
  <si>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</si>
  <si>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</si>
  <si>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</si>
  <si>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</si>
  <si>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</si>
  <si>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</si>
  <si>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</si>
  <si>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</si>
  <si>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</si>
  <si>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</si>
  <si>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</si>
  <si>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</si>
  <si>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</si>
  <si>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</si>
  <si>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</si>
  <si>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</si>
  <si>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</si>
  <si>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</si>
  <si>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</si>
  <si>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</si>
  <si>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</si>
  <si>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</si>
  <si>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</si>
  <si>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</si>
  <si>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</si>
  <si>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</si>
  <si>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</si>
  <si>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</si>
  <si>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</si>
  <si>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</si>
  <si>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</si>
  <si>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</si>
  <si>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</si>
  <si>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</si>
  <si>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</si>
  <si>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</si>
  <si>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</si>
  <si>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</si>
  <si>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</si>
  <si>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</si>
  <si>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</si>
  <si>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</si>
  <si>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</si>
  <si>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</si>
  <si>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</si>
  <si>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</si>
  <si>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</si>
  <si>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</si>
  <si>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</si>
  <si>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</si>
  <si>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</si>
  <si>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</si>
  <si>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</si>
  <si>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</si>
  <si>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</si>
  <si>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</si>
  <si>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</si>
  <si>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</si>
  <si>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</si>
  <si>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</si>
  <si>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</si>
  <si>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</si>
  <si>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</si>
  <si>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</si>
  <si>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</si>
  <si>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</si>
  <si>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</si>
  <si>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</si>
  <si>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</si>
  <si>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</si>
  <si>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</si>
  <si>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</si>
  <si>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</si>
  <si>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</si>
  <si>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</si>
  <si>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</si>
  <si>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</si>
  <si>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</si>
  <si>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</si>
  <si>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</si>
  <si>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</si>
  <si>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</si>
  <si>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</si>
  <si>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</si>
  <si>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</si>
  <si>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</si>
  <si>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</si>
  <si>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</si>
  <si>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</si>
  <si>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</si>
  <si>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</si>
  <si>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</si>
  <si>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</si>
  <si>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</si>
  <si>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</si>
  <si>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</si>
  <si>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</si>
  <si>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</si>
  <si>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</si>
  <si>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</si>
  <si>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</si>
  <si>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</si>
  <si>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</si>
  <si>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</si>
  <si>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</si>
  <si>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</si>
  <si>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</si>
  <si>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</si>
  <si>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</si>
  <si>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</si>
  <si>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</si>
  <si>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</si>
  <si>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</si>
  <si>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</si>
  <si>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</si>
  <si>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</si>
  <si>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</si>
  <si>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</si>
  <si>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</si>
  <si>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</si>
  <si>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</si>
  <si>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</si>
  <si>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</si>
  <si>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</si>
  <si>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</si>
  <si>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</si>
  <si>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</si>
  <si>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</si>
  <si>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</si>
  <si>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</si>
  <si>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</si>
  <si>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</si>
  <si>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</si>
  <si>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</si>
  <si>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</si>
  <si>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</si>
  <si>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</si>
  <si>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</si>
  <si>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</si>
  <si>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</si>
  <si>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</si>
  <si>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</si>
  <si>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</si>
  <si>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</si>
  <si>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</si>
  <si>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</si>
  <si>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</si>
  <si>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</si>
  <si>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</si>
  <si>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</si>
  <si>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</si>
  <si>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</si>
  <si>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</si>
  <si>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</si>
  <si>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</si>
  <si>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</si>
  <si>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</si>
  <si>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</si>
  <si>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</si>
  <si>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</si>
  <si>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</si>
  <si>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</si>
  <si>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</si>
  <si>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</si>
  <si>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</si>
  <si>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</si>
  <si>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</si>
  <si>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</si>
  <si>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</si>
  <si>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</si>
  <si>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</si>
  <si>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</si>
  <si>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</si>
  <si>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</si>
  <si>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</si>
  <si>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</si>
  <si>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</si>
  <si>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</si>
  <si>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</si>
  <si>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</si>
  <si>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</si>
  <si>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</si>
  <si>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</si>
  <si>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</si>
  <si>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</si>
  <si>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</si>
  <si>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</si>
  <si>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</si>
  <si>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</si>
  <si>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</si>
  <si>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</si>
  <si>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</si>
  <si>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</si>
  <si>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</si>
  <si>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</si>
  <si>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</si>
  <si>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</si>
  <si>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</si>
  <si>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</si>
  <si>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</si>
  <si>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</si>
  <si>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</si>
  <si>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</si>
  <si>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</si>
  <si>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</si>
  <si>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</si>
  <si>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</si>
  <si>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</si>
  <si>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</si>
  <si>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</si>
  <si>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</si>
  <si>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</si>
  <si>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</si>
  <si>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</si>
  <si>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</si>
  <si>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</si>
  <si>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</si>
  <si>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</si>
  <si>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</si>
  <si>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</si>
  <si>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</si>
  <si>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</si>
  <si>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</si>
  <si>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</si>
  <si>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</si>
  <si>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</si>
  <si>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</si>
  <si>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</si>
  <si>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</si>
  <si>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</si>
  <si>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</si>
  <si>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</si>
  <si>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</si>
  <si>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</si>
  <si>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</si>
  <si>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</si>
  <si>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</si>
  <si>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</si>
  <si>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</si>
  <si>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</si>
  <si>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</si>
  <si>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</si>
  <si>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</si>
  <si>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</si>
  <si>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</si>
  <si>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</si>
  <si>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</si>
  <si>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</si>
  <si>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</si>
  <si>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</si>
  <si>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</si>
  <si>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</si>
  <si>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</si>
  <si>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</si>
  <si>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</si>
  <si>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</si>
  <si>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</si>
  <si>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</si>
  <si>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</si>
  <si>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</si>
  <si>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</si>
  <si>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</si>
  <si>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</si>
  <si>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</si>
  <si>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</si>
  <si>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</si>
  <si>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</si>
  <si>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</si>
  <si>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</si>
  <si>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</si>
  <si>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</si>
  <si>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</si>
  <si>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</si>
  <si>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</si>
  <si>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</si>
  <si>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</si>
  <si>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</si>
  <si>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</si>
  <si>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</si>
  <si>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</si>
  <si>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</si>
  <si>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</si>
  <si>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</si>
  <si>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</si>
  <si>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</si>
  <si>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</si>
  <si>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</si>
  <si>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</si>
  <si>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</si>
  <si>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</si>
  <si>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</si>
  <si>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</si>
  <si>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</si>
  <si>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</si>
  <si>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</si>
  <si>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</si>
  <si>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</si>
  <si>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</si>
  <si>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</si>
  <si>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</si>
  <si>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</si>
  <si>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</si>
  <si>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</si>
  <si>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</si>
  <si>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</si>
  <si>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</si>
  <si>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</si>
  <si>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</si>
  <si>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</si>
  <si>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</si>
  <si>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</si>
  <si>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</si>
  <si>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</si>
  <si>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</si>
  <si>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</si>
  <si>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</si>
  <si>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</si>
  <si>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</si>
  <si>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</si>
  <si>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</si>
  <si>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</si>
  <si>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</si>
  <si>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</si>
  <si>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</si>
  <si>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</si>
  <si>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</si>
  <si>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</si>
  <si>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</si>
  <si>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</si>
  <si>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</si>
  <si>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</si>
  <si>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</si>
  <si>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</si>
  <si>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</si>
  <si>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</si>
  <si>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</si>
  <si>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</si>
  <si>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</si>
  <si>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</si>
  <si>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</si>
  <si>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</si>
  <si>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</si>
  <si>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</si>
  <si>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</si>
  <si>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</si>
  <si>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</si>
  <si>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</si>
  <si>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</si>
  <si>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</si>
  <si>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</si>
  <si>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</si>
  <si>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</si>
  <si>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</si>
  <si>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</si>
  <si>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</si>
  <si>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</si>
  <si>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</si>
  <si>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</si>
  <si>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</si>
  <si>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</si>
  <si>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</si>
  <si>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</si>
  <si>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</si>
  <si>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</si>
  <si>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</si>
  <si>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</si>
  <si>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</si>
  <si>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</si>
  <si>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</si>
  <si>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</si>
  <si>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</si>
  <si>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</si>
  <si>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</si>
  <si>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</si>
  <si>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</si>
  <si>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</si>
  <si>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</si>
  <si>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</si>
  <si>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</si>
  <si>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</si>
  <si>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</si>
  <si>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</si>
  <si>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</si>
  <si>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</si>
  <si>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</si>
  <si>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</si>
  <si>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</si>
  <si>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</si>
  <si>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</si>
  <si>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</si>
  <si>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</si>
  <si>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</si>
  <si>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</si>
  <si>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</si>
  <si>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</si>
  <si>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</si>
  <si>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</si>
  <si>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</si>
  <si>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</si>
  <si>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</si>
  <si>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</si>
  <si>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</si>
  <si>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</si>
  <si>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</si>
  <si>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</si>
  <si>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</si>
  <si>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</si>
  <si>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</si>
  <si>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</si>
  <si>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</si>
  <si>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</si>
  <si>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</si>
  <si>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</si>
  <si>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</si>
  <si>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</si>
  <si>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</si>
  <si>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</si>
  <si>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</si>
  <si>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</si>
  <si>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</si>
  <si>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</si>
  <si>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</si>
  <si>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</si>
  <si>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</si>
  <si>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</si>
  <si>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</si>
  <si>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</si>
  <si>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</si>
  <si>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</si>
  <si>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</si>
  <si>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</si>
  <si>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</si>
  <si>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</si>
  <si>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</si>
  <si>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</si>
  <si>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</si>
  <si>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</si>
  <si>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</si>
  <si>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</si>
  <si>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</si>
  <si>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</si>
  <si>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</si>
  <si>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</si>
  <si>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</si>
  <si>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</si>
  <si>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</si>
  <si>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</si>
  <si>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</si>
  <si>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</si>
  <si>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</si>
  <si>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</si>
  <si>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</si>
  <si>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</si>
  <si>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</si>
  <si>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</si>
  <si>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</si>
  <si>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</si>
  <si>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</si>
  <si>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</si>
  <si>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</si>
  <si>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</si>
  <si>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</si>
  <si>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</si>
  <si>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</si>
  <si>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</si>
  <si>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</si>
  <si>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</si>
  <si>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</si>
  <si>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</si>
  <si>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</si>
  <si>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</si>
  <si>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</si>
  <si>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</si>
  <si>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</si>
  <si>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</si>
  <si>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</si>
  <si>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</si>
  <si>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</si>
  <si>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</si>
  <si>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</si>
  <si>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</si>
  <si>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</si>
  <si>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</si>
  <si>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</si>
  <si>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</si>
  <si>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</si>
  <si>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</si>
  <si>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</si>
  <si>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</si>
  <si>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</si>
  <si>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</si>
  <si>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</si>
  <si>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</si>
  <si>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</si>
  <si>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</si>
  <si>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</si>
  <si>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</si>
  <si>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</si>
  <si>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</si>
  <si>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</si>
  <si>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</si>
  <si>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</si>
  <si>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</si>
  <si>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</si>
  <si>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</si>
  <si>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</si>
  <si>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</si>
  <si>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</si>
  <si>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</si>
  <si>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</si>
  <si>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</si>
  <si>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</si>
  <si>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</si>
  <si>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</si>
  <si>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</si>
  <si>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</si>
  <si>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</si>
  <si>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</si>
  <si>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</si>
  <si>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</si>
  <si>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</si>
  <si>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</si>
  <si>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</si>
  <si>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</si>
  <si>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</si>
  <si>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</si>
  <si>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</si>
  <si>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</si>
  <si>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</si>
  <si>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</si>
  <si>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</si>
  <si>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</si>
  <si>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</si>
  <si>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</si>
  <si>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</si>
  <si>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</si>
  <si>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</si>
  <si>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</si>
  <si>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</si>
  <si>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</si>
  <si>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</si>
  <si>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</si>
  <si>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</si>
  <si>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</si>
  <si>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</si>
  <si>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</si>
  <si>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</si>
  <si>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</si>
  <si>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</si>
  <si>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</si>
  <si>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</si>
  <si>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</si>
  <si>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</si>
  <si>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</si>
  <si>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</si>
  <si>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</si>
  <si>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</si>
  <si>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</si>
  <si>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</si>
  <si>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</si>
  <si>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</si>
  <si>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</si>
  <si>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</si>
  <si>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</si>
  <si>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</si>
  <si>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</si>
  <si>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</si>
  <si>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</si>
  <si>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</si>
  <si>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</si>
  <si>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</si>
  <si>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</si>
  <si>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</si>
  <si>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</si>
  <si>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</si>
  <si>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</si>
  <si>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</si>
  <si>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</si>
  <si>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</si>
  <si>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</si>
  <si>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</si>
  <si>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</si>
  <si>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</si>
  <si>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</si>
  <si>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</si>
  <si>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</si>
  <si>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</si>
  <si>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</si>
  <si>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</si>
  <si>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</si>
  <si>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</si>
  <si>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</si>
  <si>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</si>
  <si>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</si>
  <si>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</si>
  <si>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</si>
  <si>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</si>
  <si>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</si>
  <si>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</si>
  <si>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</si>
  <si>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</si>
  <si>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</si>
  <si>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</si>
  <si>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</si>
  <si>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</si>
  <si>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</si>
  <si>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</si>
  <si>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</si>
  <si>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</si>
  <si>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</si>
  <si>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</si>
  <si>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</si>
  <si>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</si>
  <si>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</si>
  <si>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</si>
  <si>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</si>
  <si>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</si>
  <si>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</si>
  <si>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</si>
  <si>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</si>
  <si>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</si>
  <si>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</si>
  <si>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</si>
  <si>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</si>
  <si>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</si>
  <si>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</si>
  <si>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</si>
  <si>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</si>
  <si>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</si>
  <si>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</si>
  <si>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</si>
  <si>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</si>
  <si>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</si>
  <si>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</si>
  <si>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</si>
  <si>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</si>
  <si>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</si>
  <si>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</si>
  <si>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</si>
  <si>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</si>
  <si>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</si>
  <si>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</si>
  <si>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</si>
  <si>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</si>
  <si>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</si>
  <si>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</si>
  <si>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</si>
  <si>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</si>
  <si>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</si>
  <si>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</si>
  <si>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</si>
  <si>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</si>
  <si>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</si>
  <si>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</si>
  <si>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</si>
  <si>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</si>
  <si>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</si>
  <si>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</si>
  <si>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</si>
  <si>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</si>
  <si>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</si>
  <si>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</si>
  <si>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</si>
  <si>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</si>
  <si>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</si>
  <si>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</si>
  <si>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</si>
  <si>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</si>
  <si>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</si>
  <si>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</si>
  <si>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</si>
  <si>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</si>
  <si>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</si>
  <si>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</si>
  <si>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</si>
  <si>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</si>
  <si>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</si>
  <si>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</si>
  <si>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</si>
  <si>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</si>
  <si>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</si>
  <si>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</si>
  <si>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</si>
  <si>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</si>
  <si>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</si>
  <si>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</si>
  <si>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</si>
  <si>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</si>
  <si>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</si>
  <si>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</si>
  <si>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</si>
  <si>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</si>
  <si>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</si>
  <si>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</si>
  <si>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</si>
  <si>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</si>
  <si>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</si>
  <si>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</si>
  <si>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</si>
  <si>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</si>
  <si>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</si>
  <si>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</si>
  <si>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</si>
  <si>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</si>
  <si>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</si>
  <si>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</si>
  <si>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</si>
  <si>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</si>
  <si>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</si>
  <si>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</si>
  <si>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</si>
  <si>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</si>
  <si>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</si>
  <si>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</si>
  <si>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</si>
  <si>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</si>
  <si>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</si>
  <si>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</si>
  <si>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</si>
  <si>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</si>
  <si>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</si>
  <si>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</si>
  <si>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</si>
  <si>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</si>
  <si>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</si>
  <si>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</si>
  <si>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</si>
  <si>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</si>
  <si>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</si>
  <si>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</si>
  <si>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</si>
  <si>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</si>
  <si>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</si>
  <si>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</si>
  <si>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</si>
  <si>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</si>
  <si>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</si>
  <si>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</si>
  <si>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</si>
  <si>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</si>
  <si>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</si>
  <si>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</si>
  <si>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</si>
  <si>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</si>
  <si>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</si>
  <si>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</si>
  <si>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</si>
  <si>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</si>
  <si>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</si>
  <si>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</si>
  <si>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</si>
  <si>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</si>
  <si>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</si>
  <si>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</si>
  <si>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</si>
  <si>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</si>
  <si>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</si>
  <si>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</si>
  <si>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</si>
  <si>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</si>
  <si>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</si>
  <si>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</si>
  <si>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</si>
  <si>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</si>
  <si>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</si>
  <si>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</si>
  <si>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</si>
  <si>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</si>
  <si>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</si>
  <si>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</si>
  <si>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</si>
  <si>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</si>
  <si>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</si>
  <si>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</si>
  <si>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</si>
  <si>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</si>
  <si>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</si>
  <si>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</si>
  <si>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</si>
  <si>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</si>
  <si>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</si>
  <si>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</si>
  <si>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</si>
  <si>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</si>
  <si>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</si>
  <si>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</si>
  <si>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</si>
  <si>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</si>
  <si>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</si>
  <si>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</si>
  <si>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</si>
  <si>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</si>
  <si>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</si>
  <si>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</si>
  <si>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</si>
  <si>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</si>
  <si>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</si>
  <si>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</si>
  <si>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</si>
  <si>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</si>
  <si>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</si>
  <si>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</si>
  <si>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</si>
  <si>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</si>
  <si>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</si>
  <si>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</si>
  <si>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</si>
  <si>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</si>
  <si>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</si>
  <si>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</si>
  <si>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</si>
  <si>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</si>
  <si>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</si>
  <si>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</si>
  <si>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</si>
  <si>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</si>
  <si>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</si>
  <si>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</si>
  <si>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</si>
  <si>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</si>
  <si>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</si>
  <si>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</si>
  <si>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</si>
  <si>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</si>
  <si>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</si>
  <si>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</si>
  <si>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</si>
  <si>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</si>
  <si>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</si>
  <si>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</si>
  <si>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</si>
  <si>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</si>
  <si>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</si>
  <si>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</si>
  <si>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</si>
  <si>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</si>
  <si>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</si>
  <si>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</si>
  <si>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</si>
  <si>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</si>
  <si>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</si>
  <si>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</si>
  <si>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</si>
  <si>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</si>
  <si>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</si>
  <si>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</si>
  <si>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</si>
  <si>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</si>
  <si>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</si>
  <si>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</si>
  <si>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</si>
  <si>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</si>
  <si>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</si>
  <si>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</si>
  <si>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</si>
  <si>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</si>
  <si>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</si>
  <si>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</si>
  <si>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</si>
  <si>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</si>
  <si>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</si>
  <si>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</si>
  <si>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</si>
  <si>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</si>
  <si>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</si>
  <si>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</si>
  <si>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</si>
  <si>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</si>
  <si>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</si>
  <si>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</si>
  <si>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</si>
  <si>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</si>
  <si>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</si>
  <si>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</si>
  <si>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</si>
  <si>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</si>
  <si>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</si>
  <si>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</si>
  <si>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</si>
  <si>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</si>
  <si>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</si>
  <si>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</si>
  <si>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</si>
  <si>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</si>
  <si>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</si>
  <si>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</si>
  <si>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</si>
  <si>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</si>
  <si>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</si>
  <si>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</si>
  <si>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</si>
  <si>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</si>
  <si>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</si>
  <si>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</si>
  <si>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</si>
  <si>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</si>
  <si>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</si>
  <si>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</si>
  <si>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</si>
  <si>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</si>
  <si>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</si>
  <si>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</si>
  <si>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</si>
  <si>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</si>
  <si>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</si>
  <si>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</si>
  <si>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</si>
  <si>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</si>
  <si>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</si>
  <si>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</si>
  <si>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</si>
  <si>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</si>
  <si>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</si>
  <si>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</si>
  <si>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</si>
  <si>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</si>
  <si>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</si>
  <si>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</si>
  <si>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</si>
  <si>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</si>
  <si>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</si>
  <si>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</si>
  <si>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</si>
  <si>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</si>
  <si>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</si>
  <si>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</si>
  <si>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</si>
  <si>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</si>
  <si>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</si>
  <si>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</si>
  <si>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</si>
  <si>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</si>
  <si>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</si>
  <si>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</si>
  <si>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</si>
  <si>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</si>
  <si>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</si>
  <si>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</si>
  <si>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</si>
  <si>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</si>
  <si>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</si>
  <si>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</si>
  <si>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</si>
  <si>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</si>
  <si>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</si>
  <si>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</si>
  <si>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</si>
  <si>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</si>
  <si>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</si>
  <si>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</si>
  <si>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</si>
  <si>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</si>
  <si>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</si>
  <si>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</si>
  <si>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</si>
  <si>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</si>
  <si>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</si>
  <si>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</si>
  <si>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</si>
  <si>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</si>
  <si>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</si>
  <si>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</si>
  <si>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</si>
  <si>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</si>
  <si>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</si>
  <si>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</si>
  <si>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</si>
  <si>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</si>
  <si>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</si>
  <si>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</si>
  <si>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</si>
  <si>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</si>
  <si>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</si>
  <si>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</si>
  <si>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</si>
  <si>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</si>
  <si>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</si>
  <si>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</si>
  <si>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</si>
  <si>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</si>
  <si>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</si>
  <si>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</si>
  <si>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</si>
  <si>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</si>
  <si>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</si>
  <si>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</si>
  <si>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</si>
  <si>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</si>
  <si>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</si>
  <si>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</si>
  <si>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</si>
  <si>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</si>
  <si>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</si>
  <si>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</si>
  <si>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</si>
  <si>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</si>
  <si>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</si>
  <si>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</si>
  <si>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</si>
  <si>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</si>
  <si>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</si>
  <si>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</si>
  <si>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</si>
  <si>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</si>
  <si>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</si>
  <si>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</si>
  <si>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</si>
  <si>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</si>
  <si>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</si>
  <si>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</si>
  <si>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</si>
  <si>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</si>
  <si>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</si>
  <si>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</si>
  <si>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</si>
  <si>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</si>
  <si>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</si>
  <si>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</si>
  <si>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</si>
  <si>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</si>
  <si>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</si>
  <si>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</si>
  <si>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</si>
  <si>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</si>
  <si>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</si>
  <si>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</si>
  <si>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</si>
  <si>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</si>
  <si>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</si>
  <si>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</si>
  <si>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</si>
  <si>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</si>
  <si>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</si>
  <si>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</si>
  <si>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</si>
  <si>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</si>
  <si>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</si>
  <si>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</si>
  <si>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</si>
  <si>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</si>
  <si>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</si>
  <si>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</si>
  <si>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</si>
  <si>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</si>
  <si>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</si>
  <si>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</si>
  <si>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</si>
  <si>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</si>
  <si>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</si>
  <si>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</si>
  <si>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</si>
  <si>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</si>
  <si>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</si>
  <si>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</si>
  <si>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</si>
  <si>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</si>
  <si>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</si>
  <si>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</si>
  <si>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</si>
  <si>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</si>
  <si>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</si>
  <si>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</si>
  <si>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</si>
  <si>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</si>
  <si>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</si>
  <si>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</si>
  <si>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</si>
  <si>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</si>
  <si>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</si>
  <si>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</si>
  <si>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</si>
  <si>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</si>
  <si>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</si>
  <si>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</si>
  <si>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</si>
  <si>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</si>
  <si>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</si>
  <si>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</si>
  <si>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</si>
  <si>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</si>
  <si>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</si>
  <si>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</si>
  <si>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</si>
  <si>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</si>
  <si>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</si>
  <si>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</si>
  <si>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</si>
  <si>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</si>
  <si>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</si>
  <si>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</si>
  <si>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</si>
  <si>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</si>
  <si>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</si>
  <si>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</si>
  <si>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</si>
  <si>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</si>
  <si>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</si>
  <si>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</si>
  <si>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</si>
  <si>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</si>
  <si>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</si>
  <si>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</si>
  <si>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</si>
  <si>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</si>
  <si>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</si>
  <si>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</si>
  <si>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</si>
  <si>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</si>
  <si>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</si>
  <si>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</si>
  <si>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</si>
  <si>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</si>
  <si>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</si>
  <si>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</si>
  <si>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</si>
  <si>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</si>
  <si>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</si>
  <si>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</si>
  <si>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</si>
  <si>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</si>
  <si>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</si>
  <si>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</si>
  <si>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</si>
  <si>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</si>
  <si>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</si>
  <si>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</si>
  <si>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</si>
  <si>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</si>
  <si>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</si>
  <si>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</si>
  <si>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</si>
  <si>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</si>
  <si>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</si>
  <si>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</si>
  <si>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</si>
  <si>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</si>
  <si>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</si>
  <si>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</si>
  <si>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</si>
  <si>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</si>
  <si>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</si>
  <si>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</si>
  <si>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</si>
  <si>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</si>
  <si>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</si>
  <si>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</si>
  <si>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</si>
  <si>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</si>
  <si>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</si>
  <si>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</si>
  <si>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</si>
  <si>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</si>
  <si>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</si>
  <si>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</si>
  <si>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</si>
  <si>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</si>
  <si>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</si>
  <si>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</si>
  <si>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</si>
  <si>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</si>
  <si>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</si>
  <si>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</si>
  <si>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</si>
  <si>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</si>
  <si>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</si>
  <si>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</si>
  <si>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</si>
  <si>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</si>
  <si>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</si>
  <si>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</si>
  <si>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</si>
  <si>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</si>
  <si>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</si>
  <si>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</si>
  <si>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</si>
  <si>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</si>
  <si>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</si>
  <si>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</si>
  <si>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</si>
  <si>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</si>
  <si>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</si>
  <si>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</si>
  <si>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</si>
  <si>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</si>
  <si>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</si>
  <si>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</si>
  <si>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</si>
  <si>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</si>
  <si>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</si>
  <si>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</si>
  <si>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</si>
  <si>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</si>
  <si>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</si>
  <si>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</si>
  <si>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</si>
  <si>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</si>
  <si>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</si>
  <si>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</si>
  <si>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</si>
  <si>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</si>
  <si>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</si>
  <si>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</si>
  <si>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</si>
  <si>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</si>
  <si>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</si>
  <si>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</si>
  <si>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</si>
  <si>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</si>
  <si>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</si>
  <si>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</si>
  <si>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</si>
  <si>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</si>
  <si>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</si>
  <si>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</si>
  <si>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</si>
  <si>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</si>
  <si>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</si>
  <si>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</si>
  <si>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</si>
  <si>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</si>
  <si>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</si>
  <si>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</si>
  <si>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</si>
  <si>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</si>
  <si>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</si>
  <si>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</si>
  <si>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</si>
  <si>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</si>
  <si>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</si>
  <si>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</si>
  <si>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</si>
  <si>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</si>
  <si>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</si>
  <si>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</si>
  <si>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</si>
  <si>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</si>
  <si>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</si>
  <si>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</si>
  <si>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</si>
  <si>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</si>
  <si>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</si>
  <si>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</si>
  <si>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</si>
  <si>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</si>
  <si>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</si>
  <si>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</si>
  <si>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</si>
  <si>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</si>
  <si>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</si>
  <si>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</si>
  <si>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</si>
  <si>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</si>
  <si>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</si>
  <si>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</si>
  <si>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</si>
  <si>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</si>
  <si>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</si>
  <si>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</si>
  <si>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</si>
  <si>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</si>
  <si>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</si>
  <si>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</si>
  <si>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</si>
  <si>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</si>
  <si>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</si>
  <si>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</si>
  <si>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</si>
  <si>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</si>
  <si>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</si>
  <si>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</si>
  <si>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</si>
  <si>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</si>
  <si>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</si>
  <si>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</si>
  <si>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</si>
  <si>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</si>
  <si>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</si>
  <si>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</si>
  <si>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</si>
  <si>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</si>
  <si>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</si>
  <si>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</si>
  <si>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</si>
  <si>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</si>
  <si>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</si>
  <si>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</si>
  <si>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</si>
  <si>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</si>
  <si>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</si>
  <si>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</si>
  <si>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</si>
  <si>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</si>
  <si>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</si>
  <si>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</si>
  <si>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</si>
  <si>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</si>
  <si>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</si>
  <si>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</si>
  <si>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</si>
  <si>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</si>
  <si>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</si>
  <si>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</si>
  <si>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</si>
  <si>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</si>
  <si>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</si>
  <si>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</si>
  <si>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</si>
  <si>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</si>
  <si>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</si>
  <si>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</si>
  <si>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</si>
  <si>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</si>
  <si>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</si>
  <si>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</si>
  <si>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</si>
  <si>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</si>
  <si>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</si>
  <si>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</si>
  <si>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</si>
  <si>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</si>
  <si>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</si>
  <si>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</si>
  <si>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</si>
  <si>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</si>
  <si>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</si>
  <si>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</si>
  <si>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</si>
  <si>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</si>
  <si>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</si>
  <si>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</si>
  <si>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</si>
  <si>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</si>
  <si>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</si>
  <si>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</si>
  <si>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</si>
  <si>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</si>
  <si>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</si>
  <si>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</si>
  <si>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</si>
  <si>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</si>
  <si>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</si>
  <si>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</si>
  <si>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</si>
  <si>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</si>
  <si>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</si>
  <si>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</si>
  <si>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</si>
  <si>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</si>
  <si>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</si>
  <si>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</si>
  <si>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</si>
  <si>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</si>
  <si>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</si>
  <si>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</si>
  <si>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</si>
  <si>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</si>
  <si>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</si>
  <si>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</si>
  <si>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</si>
  <si>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</si>
  <si>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</si>
  <si>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</si>
  <si>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</si>
  <si>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</si>
  <si>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</si>
  <si>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</si>
  <si>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</si>
  <si>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</si>
  <si>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</si>
  <si>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</si>
  <si>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</si>
  <si>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</si>
  <si>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</si>
  <si>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</si>
  <si>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</si>
  <si>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</si>
  <si>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</si>
  <si>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</si>
  <si>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</si>
  <si>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</si>
  <si>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</si>
  <si>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</si>
  <si>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</si>
  <si>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</si>
  <si>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</si>
  <si>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</si>
  <si>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</si>
  <si>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</si>
  <si>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</si>
  <si>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</si>
  <si>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</si>
  <si>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</si>
  <si>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</si>
  <si>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</si>
  <si>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</si>
  <si>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</si>
  <si>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</si>
  <si>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</si>
  <si>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</si>
  <si>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</si>
  <si>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</si>
  <si>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</si>
  <si>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</si>
  <si>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</si>
  <si>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</si>
  <si>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</si>
  <si>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</si>
  <si>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</si>
  <si>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</si>
  <si>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</si>
  <si>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</si>
  <si>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</si>
  <si>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</si>
  <si>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</si>
  <si>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</si>
  <si>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</si>
  <si>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</si>
  <si>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</si>
  <si>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</si>
  <si>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</si>
  <si>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</si>
  <si>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</si>
  <si>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</si>
  <si>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</si>
  <si>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</si>
  <si>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</si>
  <si>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</si>
  <si>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</si>
  <si>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</si>
  <si>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</si>
  <si>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</si>
  <si>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</si>
  <si>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</si>
  <si>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</si>
  <si>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</si>
  <si>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</si>
  <si>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</si>
  <si>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</si>
  <si>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</si>
  <si>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</si>
  <si>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</si>
  <si>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</si>
  <si>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</si>
  <si>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</si>
  <si>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</si>
  <si>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</si>
  <si>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</si>
  <si>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</si>
  <si>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</si>
  <si>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</si>
  <si>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</si>
  <si>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</si>
  <si>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</si>
  <si>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</si>
  <si>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</si>
  <si>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</si>
  <si>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</si>
  <si>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</si>
  <si>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</si>
  <si>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</si>
  <si>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</si>
  <si>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</si>
  <si>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</si>
  <si>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</si>
  <si>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</si>
  <si>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</si>
  <si>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</si>
  <si>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</si>
  <si>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</si>
  <si>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</si>
  <si>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</si>
  <si>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</si>
  <si>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</si>
  <si>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</si>
  <si>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</si>
  <si>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</si>
  <si>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</si>
  <si>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</si>
  <si>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</si>
  <si>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</si>
  <si>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</si>
  <si>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</si>
  <si>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</si>
  <si>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</si>
  <si>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</si>
  <si>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</si>
  <si>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</si>
  <si>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</si>
  <si>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</si>
  <si>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</si>
  <si>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</si>
  <si>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</si>
  <si>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</si>
  <si>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</si>
  <si>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</si>
  <si>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</si>
  <si>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</si>
  <si>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</si>
  <si>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</si>
  <si>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</si>
  <si>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</si>
  <si>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</si>
  <si>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</si>
  <si>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</si>
  <si>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</si>
  <si>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</si>
  <si>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</si>
  <si>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</si>
  <si>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</si>
  <si>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</si>
  <si>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</si>
  <si>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</si>
  <si>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</si>
  <si>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</si>
  <si>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</si>
  <si>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</si>
  <si>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</si>
  <si>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</si>
  <si>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</si>
  <si>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</si>
  <si>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</si>
  <si>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</si>
  <si>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</si>
  <si>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</si>
  <si>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</si>
  <si>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</si>
  <si>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</si>
  <si>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</si>
  <si>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</si>
  <si>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</si>
  <si>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</si>
  <si>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</si>
  <si>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</si>
  <si>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</si>
  <si>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</si>
  <si>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</si>
  <si>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</si>
  <si>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</si>
  <si>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</si>
  <si>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</si>
  <si>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</si>
  <si>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</si>
  <si>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</si>
  <si>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</si>
  <si>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</si>
  <si>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</si>
  <si>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</si>
  <si>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</si>
  <si>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</si>
  <si>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</si>
  <si>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</si>
  <si>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</si>
  <si>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</si>
  <si>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</si>
  <si>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</si>
  <si>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</si>
  <si>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</si>
  <si>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</si>
  <si>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</si>
  <si>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</si>
  <si>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</si>
  <si>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</si>
  <si>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</si>
  <si>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</si>
  <si>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</si>
  <si>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</si>
  <si>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</si>
  <si>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</si>
  <si>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</si>
  <si>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</si>
  <si>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</si>
  <si>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</si>
  <si>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</si>
  <si>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</si>
  <si>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</si>
  <si>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</si>
  <si>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</si>
  <si>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</si>
  <si>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</si>
  <si>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</si>
  <si>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</si>
  <si>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</si>
  <si>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</si>
  <si>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</si>
  <si>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</si>
  <si>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</si>
  <si>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</si>
  <si>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</si>
  <si>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</si>
  <si>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</si>
  <si>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</si>
  <si>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</si>
  <si>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</si>
  <si>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</si>
  <si>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</si>
  <si>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</si>
  <si>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</si>
  <si>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</si>
  <si>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</si>
  <si>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</si>
  <si>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</si>
  <si>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</si>
  <si>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</si>
  <si>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</si>
  <si>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</si>
  <si>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</si>
  <si>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</si>
  <si>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</si>
  <si>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</si>
  <si>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</si>
  <si>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</si>
  <si>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</si>
  <si>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</si>
  <si>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</si>
  <si>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</si>
  <si>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</si>
  <si>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</si>
  <si>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</si>
  <si>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</si>
  <si>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</si>
  <si>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</si>
  <si>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</si>
  <si>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</si>
  <si>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</si>
  <si>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</si>
  <si>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</si>
  <si>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</si>
  <si>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</si>
  <si>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</si>
  <si>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</si>
  <si>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</si>
  <si>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</si>
  <si>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</si>
  <si>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</si>
  <si>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</si>
  <si>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</si>
  <si>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</si>
  <si>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</si>
  <si>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</si>
  <si>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</si>
  <si>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</si>
  <si>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</si>
  <si>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</si>
  <si>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</si>
  <si>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</si>
  <si>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</si>
  <si>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</si>
  <si>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</si>
  <si>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</si>
  <si>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</si>
  <si>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</si>
  <si>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</si>
  <si>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</si>
  <si>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</si>
  <si>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</si>
  <si>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</si>
  <si>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</si>
  <si>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</si>
  <si>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</si>
  <si>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</si>
  <si>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</si>
  <si>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</si>
  <si>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</si>
  <si>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</si>
  <si>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</si>
  <si>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</si>
  <si>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</si>
  <si>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</si>
  <si>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</si>
  <si>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</si>
  <si>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</si>
  <si>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</si>
  <si>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</si>
  <si>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</si>
  <si>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</si>
  <si>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</si>
  <si>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</si>
  <si>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</si>
  <si>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</si>
  <si>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</si>
  <si>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</si>
  <si>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</si>
  <si>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</si>
  <si>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</si>
  <si>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</si>
  <si>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</si>
  <si>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</si>
  <si>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</si>
  <si>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</si>
  <si>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</si>
  <si>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</si>
  <si>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</si>
  <si>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</si>
  <si>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</si>
  <si>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</si>
  <si>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</si>
  <si>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</si>
  <si>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</si>
  <si>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</si>
  <si>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</si>
  <si>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</si>
  <si>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</si>
  <si>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</si>
  <si>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</si>
  <si>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</si>
  <si>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</si>
  <si>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</si>
  <si>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</si>
  <si>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</si>
  <si>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</si>
  <si>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</si>
  <si>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</si>
  <si>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</si>
  <si>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</si>
  <si>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</si>
  <si>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</si>
  <si>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</si>
  <si>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</si>
  <si>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</si>
  <si>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</si>
  <si>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</si>
  <si>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</si>
  <si>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</si>
  <si>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</si>
  <si>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</si>
  <si>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</si>
  <si>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</si>
  <si>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</si>
  <si>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</si>
  <si>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</si>
  <si>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</si>
  <si>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</si>
  <si>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</si>
  <si>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</si>
  <si>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</si>
  <si>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</si>
  <si>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</si>
  <si>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</si>
  <si>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</si>
  <si>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</si>
  <si>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</si>
  <si>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</si>
  <si>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</si>
  <si>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</si>
  <si>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</si>
  <si>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</si>
  <si>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</si>
  <si>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</si>
  <si>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</si>
  <si>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</si>
  <si>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</si>
  <si>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</si>
  <si>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</si>
  <si>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</si>
  <si>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</si>
  <si>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</si>
  <si>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</si>
  <si>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</si>
  <si>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</si>
  <si>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</si>
  <si>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</si>
  <si>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</si>
  <si>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</si>
  <si>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</si>
  <si>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</si>
  <si>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</si>
  <si>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</si>
  <si>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</si>
  <si>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</si>
  <si>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</si>
  <si>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</si>
  <si>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</si>
  <si>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</si>
  <si>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</si>
  <si>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</si>
  <si>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</si>
  <si>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</si>
  <si>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</si>
  <si>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</si>
  <si>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</si>
  <si>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</si>
  <si>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</si>
  <si>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</si>
  <si>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</si>
  <si>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</si>
  <si>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</si>
  <si>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</si>
  <si>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</si>
  <si>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</si>
  <si>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</si>
  <si>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</si>
  <si>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</si>
  <si>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</si>
  <si>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</si>
  <si>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</si>
  <si>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</si>
  <si>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</si>
  <si>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</si>
  <si>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</si>
  <si>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</si>
  <si>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</si>
  <si>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</si>
  <si>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</si>
  <si>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</si>
  <si>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</si>
  <si>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</si>
  <si>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</si>
  <si>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</si>
  <si>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</si>
  <si>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</si>
  <si>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</si>
  <si>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</si>
  <si>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</si>
  <si>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</si>
  <si>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</si>
  <si>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</si>
  <si>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</si>
  <si>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</si>
  <si>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</si>
  <si>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</si>
  <si>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</si>
  <si>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</si>
  <si>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</si>
  <si>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</si>
  <si>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</si>
  <si>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</si>
  <si>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</si>
  <si>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</si>
  <si>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</si>
  <si>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</si>
  <si>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</si>
  <si>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</si>
  <si>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</si>
  <si>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</si>
  <si>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</si>
  <si>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</si>
  <si>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</si>
  <si>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</si>
  <si>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</si>
  <si>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</si>
  <si>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</si>
  <si>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</si>
  <si>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</si>
  <si>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</si>
  <si>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</si>
  <si>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</si>
  <si>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</si>
  <si>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</si>
  <si>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</si>
  <si>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</si>
  <si>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</si>
  <si>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</si>
  <si>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</si>
  <si>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</si>
  <si>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</si>
  <si>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</si>
  <si>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</si>
  <si>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</si>
  <si>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</si>
  <si>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</si>
  <si>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</si>
  <si>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</si>
  <si>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</si>
  <si>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</si>
  <si>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</si>
  <si>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</si>
  <si>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</si>
  <si>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</si>
  <si>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</si>
  <si>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</si>
  <si>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</si>
  <si>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</si>
  <si>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</si>
  <si>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</si>
  <si>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</si>
  <si>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</si>
  <si>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</si>
  <si>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</si>
  <si>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</si>
  <si>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</si>
  <si>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</si>
  <si>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</si>
  <si>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</si>
  <si>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</si>
  <si>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</si>
  <si>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</si>
  <si>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</si>
  <si>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</si>
  <si>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</si>
  <si>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</si>
  <si>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</si>
  <si>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</si>
  <si>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</si>
  <si>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</si>
  <si>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</si>
  <si>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</si>
  <si>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</si>
  <si>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</si>
  <si>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</si>
  <si>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</si>
  <si>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</si>
  <si>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</si>
  <si>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</si>
  <si>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</si>
  <si>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</si>
  <si>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</si>
  <si>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</si>
  <si>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</si>
  <si>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</si>
  <si>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</si>
  <si>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</si>
  <si>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</si>
  <si>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</si>
  <si>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</si>
  <si>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</si>
  <si>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</si>
  <si>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</si>
  <si>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</si>
  <si>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</si>
  <si>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</si>
  <si>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</si>
  <si>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</si>
  <si>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</si>
  <si>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</si>
  <si>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</si>
  <si>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</si>
  <si>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</si>
  <si>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</si>
  <si>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</si>
  <si>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</si>
  <si>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</si>
  <si>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</si>
  <si>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</si>
  <si>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</si>
  <si>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</si>
  <si>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</si>
  <si>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</si>
  <si>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</si>
  <si>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</si>
  <si>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</si>
  <si>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</si>
  <si>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</si>
  <si>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</si>
  <si>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</si>
  <si>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</si>
  <si>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</si>
  <si>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</si>
  <si>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</si>
  <si>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</si>
  <si>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</si>
  <si>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</si>
  <si>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</si>
  <si>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</si>
  <si>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</si>
  <si>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</si>
  <si>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</si>
  <si>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</si>
  <si>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</si>
  <si>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</si>
  <si>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</si>
  <si>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</si>
  <si>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</si>
  <si>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</si>
  <si>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</si>
  <si>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</si>
  <si>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</si>
  <si>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</si>
  <si>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</si>
  <si>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</si>
  <si>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</si>
  <si>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</si>
  <si>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</si>
  <si>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</si>
  <si>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</si>
  <si>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</si>
  <si>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</si>
  <si>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</si>
  <si>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</si>
  <si>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</si>
  <si>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</si>
  <si>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</si>
  <si>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</si>
  <si>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</si>
  <si>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</si>
  <si>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</si>
  <si>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</si>
  <si>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</si>
  <si>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</si>
  <si>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</si>
  <si>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</si>
  <si>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</si>
  <si>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</si>
  <si>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</si>
  <si>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</si>
  <si>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</si>
  <si>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</si>
  <si>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</si>
  <si>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</si>
  <si>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</si>
  <si>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</si>
  <si>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</si>
  <si>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</si>
  <si>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</si>
  <si>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</si>
  <si>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</si>
  <si>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</si>
  <si>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</si>
  <si>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</si>
  <si>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</si>
  <si>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</si>
  <si>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</si>
  <si>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</si>
  <si>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</si>
  <si>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</si>
  <si>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</si>
  <si>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</si>
  <si>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</si>
  <si>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</si>
  <si>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</si>
  <si>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</si>
  <si>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</si>
  <si>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</si>
  <si>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</si>
  <si>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</si>
  <si>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</si>
  <si>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</si>
  <si>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</si>
  <si>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</si>
  <si>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</si>
  <si>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</si>
  <si>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</si>
  <si>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</si>
  <si>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</si>
  <si>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</si>
  <si>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</si>
  <si>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</si>
  <si>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</si>
  <si>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</si>
  <si>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</si>
  <si>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</si>
  <si>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</si>
  <si>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</si>
  <si>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</si>
  <si>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</si>
  <si>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</si>
  <si>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</si>
  <si>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</si>
  <si>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</si>
  <si>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</si>
  <si>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</si>
  <si>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</si>
  <si>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</si>
  <si>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</si>
  <si>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</si>
  <si>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</si>
  <si>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</si>
  <si>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</si>
  <si>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</si>
  <si>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</si>
  <si>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</si>
  <si>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</si>
  <si>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</si>
  <si>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</si>
  <si>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</si>
  <si>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</si>
  <si>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</si>
  <si>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</si>
  <si>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</si>
  <si>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</si>
  <si>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</si>
  <si>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</si>
  <si>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</si>
  <si>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</si>
  <si>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</si>
  <si>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</si>
  <si>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</si>
  <si>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</si>
  <si>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</si>
  <si>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</si>
  <si>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</si>
  <si>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</si>
  <si>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</si>
  <si>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</si>
  <si>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</si>
  <si>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</si>
  <si>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</si>
  <si>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</si>
  <si>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</si>
  <si>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</si>
  <si>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</si>
  <si>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</si>
  <si>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</si>
  <si>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</si>
  <si>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</si>
  <si>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</si>
  <si>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</si>
  <si>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</si>
  <si>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</si>
  <si>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</si>
  <si>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</si>
  <si>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</si>
  <si>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</si>
  <si>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</si>
  <si>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</si>
  <si>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</si>
  <si>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</si>
  <si>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</si>
  <si>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</si>
  <si>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</si>
  <si>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</si>
  <si>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</si>
  <si>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</si>
  <si>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</si>
  <si>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</si>
  <si>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</si>
  <si>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</si>
  <si>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</si>
  <si>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</si>
  <si>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</si>
  <si>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</si>
  <si>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</si>
  <si>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</si>
  <si>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</si>
  <si>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</si>
  <si>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</si>
  <si>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</si>
  <si>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</si>
  <si>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</si>
  <si>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</si>
  <si>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</si>
  <si>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</si>
  <si>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</si>
  <si>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</si>
  <si>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</si>
  <si>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</si>
  <si>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</si>
  <si>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</si>
  <si>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</si>
  <si>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</si>
  <si>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</si>
  <si>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</si>
  <si>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</si>
  <si>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</si>
  <si>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</si>
  <si>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</si>
  <si>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</si>
  <si>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</si>
  <si>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</si>
  <si>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</si>
  <si>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</si>
  <si>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</si>
  <si>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</si>
  <si>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</si>
  <si>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</si>
  <si>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</si>
  <si>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</si>
  <si>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</si>
  <si>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</si>
  <si>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</si>
  <si>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</si>
  <si>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</si>
  <si>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</si>
  <si>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</si>
  <si>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</si>
  <si>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</si>
  <si>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</si>
  <si>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</si>
  <si>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</si>
  <si>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</si>
  <si>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</si>
  <si>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</si>
  <si>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</si>
  <si>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</si>
  <si>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</si>
  <si>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</si>
  <si>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</si>
  <si>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</si>
  <si>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</si>
  <si>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</si>
  <si>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</si>
  <si>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</si>
  <si>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</si>
  <si>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</si>
  <si>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</si>
  <si>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</si>
  <si>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</si>
  <si>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</si>
  <si>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</si>
  <si>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</si>
  <si>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</si>
  <si>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</si>
  <si>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</si>
  <si>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</si>
  <si>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</si>
  <si>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</si>
  <si>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</si>
  <si>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</si>
  <si>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</si>
  <si>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</si>
  <si>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</si>
  <si>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</si>
  <si>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</si>
  <si>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</si>
  <si>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</si>
  <si>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</si>
  <si>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</si>
  <si>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</si>
  <si>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</si>
  <si>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</si>
  <si>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</si>
  <si>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</si>
  <si>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</si>
  <si>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</si>
  <si>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</si>
  <si>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</si>
  <si>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</si>
  <si>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</si>
  <si>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</si>
  <si>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</si>
  <si>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</si>
  <si>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</si>
  <si>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</si>
  <si>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</si>
  <si>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</si>
  <si>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</si>
  <si>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</si>
  <si>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</si>
  <si>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</si>
  <si>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</si>
  <si>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</si>
  <si>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</si>
  <si>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</si>
  <si>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</si>
  <si>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</si>
  <si>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</si>
  <si>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</si>
  <si>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</si>
  <si>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</si>
  <si>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</si>
  <si>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</si>
  <si>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</si>
  <si>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</si>
  <si>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</si>
  <si>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</si>
  <si>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</si>
  <si>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</si>
  <si>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</si>
  <si>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</si>
  <si>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</si>
  <si>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</si>
  <si>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</si>
  <si>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</si>
  <si>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</si>
  <si>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</si>
  <si>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</si>
  <si>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</si>
  <si>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</si>
  <si>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</si>
  <si>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</si>
  <si>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</si>
  <si>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</si>
  <si>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</si>
  <si>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</si>
  <si>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</si>
  <si>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</si>
  <si>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</si>
  <si>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</si>
  <si>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</si>
  <si>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</si>
  <si>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</si>
  <si>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</si>
  <si>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</si>
  <si>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</si>
  <si>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</si>
  <si>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</si>
  <si>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</si>
  <si>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</si>
  <si>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</si>
  <si>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</si>
  <si>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</si>
  <si>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</si>
  <si>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</si>
  <si>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</si>
  <si>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</si>
  <si>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</si>
  <si>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</si>
  <si>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</si>
  <si>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</si>
  <si>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</si>
  <si>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</si>
  <si>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</si>
  <si>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</si>
  <si>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</si>
  <si>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</si>
  <si>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</si>
  <si>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</si>
  <si>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</si>
  <si>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</si>
  <si>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</si>
  <si>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</si>
  <si>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</si>
  <si>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</si>
  <si>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</si>
  <si>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</si>
  <si>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</si>
  <si>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</si>
  <si>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</si>
  <si>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</si>
  <si>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</si>
  <si>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</si>
  <si>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</si>
  <si>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</si>
  <si>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</si>
  <si>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</si>
  <si>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</si>
  <si>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</si>
  <si>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</si>
  <si>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</si>
  <si>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</si>
  <si>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</si>
  <si>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</si>
  <si>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</si>
  <si>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</si>
  <si>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</si>
  <si>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</si>
  <si>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</si>
  <si>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</si>
  <si>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</si>
  <si>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</si>
  <si>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</si>
  <si>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</si>
  <si>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</si>
  <si>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</si>
  <si>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</si>
  <si>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</si>
  <si>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</si>
  <si>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</si>
  <si>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</si>
  <si>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</si>
  <si>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</si>
  <si>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</si>
  <si>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</si>
  <si>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</si>
  <si>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</si>
  <si>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</si>
  <si>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</si>
  <si>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</si>
  <si>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</si>
  <si>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</si>
  <si>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</si>
  <si>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</si>
  <si>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</si>
  <si>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</si>
  <si>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</si>
  <si>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</si>
  <si>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</si>
  <si>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</si>
  <si>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</si>
  <si>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</si>
  <si>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</si>
  <si>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</si>
  <si>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</si>
  <si>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</si>
  <si>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</si>
  <si>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</si>
  <si>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</si>
  <si>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</si>
  <si>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</si>
  <si>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</si>
  <si>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</si>
  <si>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</si>
  <si>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</si>
  <si>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</si>
  <si>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</si>
  <si>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</si>
  <si>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</si>
  <si>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</si>
  <si>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</si>
  <si>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</si>
  <si>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</si>
  <si>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</si>
  <si>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</si>
  <si>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</si>
  <si>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</si>
  <si>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</si>
  <si>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</si>
  <si>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</si>
  <si>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</si>
  <si>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</si>
  <si>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</si>
  <si>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</si>
  <si>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</si>
  <si>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</si>
  <si>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</si>
  <si>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</si>
  <si>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</si>
  <si>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</si>
  <si>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</si>
  <si>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</si>
  <si>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</si>
  <si>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</si>
  <si>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</si>
  <si>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</si>
  <si>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</si>
  <si>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</si>
  <si>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</si>
  <si>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</si>
  <si>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</si>
  <si>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</si>
  <si>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</si>
  <si>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</si>
  <si>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</si>
  <si>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</si>
  <si>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</si>
  <si>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</si>
  <si>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</si>
  <si>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</si>
  <si>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</si>
  <si>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</si>
  <si>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</si>
  <si>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</si>
  <si>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</si>
  <si>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</si>
  <si>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</si>
  <si>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</si>
  <si>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</si>
  <si>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</si>
  <si>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</si>
  <si>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</si>
  <si>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</si>
  <si>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</si>
  <si>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</si>
  <si>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</si>
  <si>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</si>
  <si>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</si>
  <si>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</si>
  <si>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</si>
  <si>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</si>
  <si>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</si>
  <si>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</si>
  <si>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</si>
  <si>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</si>
  <si>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</si>
  <si>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</si>
  <si>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</si>
  <si>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</si>
  <si>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</si>
  <si>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</si>
  <si>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</si>
  <si>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</si>
  <si>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</si>
  <si>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</si>
  <si>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</si>
  <si>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</si>
  <si>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</si>
  <si>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</si>
  <si>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</si>
  <si>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</si>
  <si>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</si>
  <si>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</si>
  <si>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</si>
  <si>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</si>
  <si>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</si>
  <si>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</si>
  <si>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</si>
  <si>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</si>
  <si>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</si>
  <si>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</si>
  <si>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</si>
  <si>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</si>
  <si>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</si>
  <si>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</si>
  <si>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</si>
  <si>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</si>
  <si>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</si>
  <si>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</si>
  <si>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</si>
  <si>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</si>
  <si>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</si>
  <si>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</si>
  <si>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</si>
  <si>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</si>
  <si>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</si>
  <si>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</si>
  <si>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</si>
  <si>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</si>
  <si>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</si>
  <si>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</si>
  <si>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</si>
  <si>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</si>
  <si>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</si>
  <si>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</si>
  <si>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</si>
  <si>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</si>
  <si>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</si>
  <si>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</si>
  <si>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</si>
  <si>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</si>
  <si>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</si>
  <si>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</si>
  <si>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</si>
  <si>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</si>
  <si>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</si>
  <si>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</si>
  <si>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</si>
  <si>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</si>
  <si>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</si>
  <si>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</si>
  <si>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</si>
  <si>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</si>
  <si>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</si>
  <si>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</si>
  <si>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</si>
  <si>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</si>
  <si>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</si>
  <si>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</si>
  <si>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</si>
  <si>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</si>
  <si>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</si>
  <si>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</si>
  <si>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</si>
  <si>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</si>
  <si>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</si>
  <si>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</si>
  <si>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</si>
  <si>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</si>
  <si>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</si>
  <si>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</si>
  <si>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</si>
  <si>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</si>
  <si>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</si>
  <si>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</si>
  <si>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</si>
  <si>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</si>
  <si>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</si>
  <si>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</si>
  <si>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</si>
  <si>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</si>
  <si>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</si>
  <si>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</si>
  <si>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</si>
  <si>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</si>
  <si>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</si>
  <si>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</si>
  <si>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</si>
  <si>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</si>
  <si>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</si>
  <si>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</si>
  <si>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</si>
  <si>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</si>
  <si>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</si>
  <si>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</si>
  <si>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</si>
  <si>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</si>
  <si>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</si>
  <si>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</si>
  <si>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</si>
  <si>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</si>
  <si>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</si>
  <si>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</si>
  <si>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</si>
  <si>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</si>
  <si>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</si>
  <si>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</si>
  <si>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</si>
  <si>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</si>
  <si>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</si>
  <si>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</si>
  <si>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</si>
  <si>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</si>
  <si>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</si>
  <si>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</si>
  <si>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</si>
  <si>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</si>
  <si>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</si>
  <si>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</si>
  <si>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</si>
  <si>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</si>
  <si>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</si>
  <si>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</si>
  <si>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</si>
  <si>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</si>
  <si>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</si>
  <si>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</si>
  <si>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</si>
  <si>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</si>
  <si>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</si>
  <si>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</si>
  <si>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</si>
  <si>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</si>
  <si>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</si>
  <si>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</si>
  <si>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</si>
  <si>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</si>
  <si>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</si>
  <si>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</si>
  <si>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</si>
  <si>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</si>
  <si>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</si>
  <si>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</si>
  <si>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</si>
  <si>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</si>
  <si>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</si>
  <si>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</si>
  <si>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</si>
  <si>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</si>
  <si>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</si>
  <si>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</si>
  <si>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</si>
  <si>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</si>
  <si>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</si>
  <si>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</si>
  <si>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</si>
  <si>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</si>
  <si>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</si>
  <si>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</si>
  <si>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</si>
  <si>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</si>
  <si>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</si>
  <si>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</si>
  <si>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</si>
  <si>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</si>
  <si>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</si>
  <si>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</si>
  <si>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</si>
  <si>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</si>
  <si>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</si>
  <si>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</si>
  <si>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</si>
  <si>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</si>
  <si>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</si>
  <si>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</si>
  <si>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</si>
  <si>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</si>
  <si>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</si>
  <si>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</si>
  <si>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</si>
  <si>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</si>
  <si>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</si>
  <si>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</si>
  <si>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</si>
  <si>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</si>
  <si>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</si>
  <si>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</si>
  <si>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</si>
  <si>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</si>
  <si>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</si>
  <si>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</si>
  <si>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</si>
  <si>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</si>
  <si>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</si>
  <si>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</si>
  <si>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</si>
  <si>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</si>
  <si>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</si>
  <si>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</si>
  <si>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</si>
  <si>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</si>
  <si>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</si>
  <si>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</si>
  <si>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</si>
  <si>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</si>
  <si>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</si>
  <si>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</si>
  <si>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</si>
  <si>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</si>
  <si>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</si>
  <si>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</si>
  <si>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</si>
  <si>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</si>
  <si>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</si>
  <si>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</si>
  <si>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</si>
  <si>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</si>
  <si>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</si>
  <si>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</si>
  <si>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</si>
  <si>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</si>
  <si>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</si>
  <si>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</si>
  <si>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</si>
  <si>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</si>
  <si>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</si>
  <si>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</si>
  <si>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</si>
  <si>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</si>
  <si>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</si>
  <si>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</si>
  <si>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</si>
  <si>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</si>
  <si>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</si>
  <si>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</si>
  <si>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</si>
  <si>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</si>
  <si>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</si>
  <si>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</si>
  <si>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</si>
  <si>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</si>
  <si>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</si>
  <si>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</si>
  <si>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</si>
  <si>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</si>
  <si>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</si>
  <si>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</si>
  <si>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</si>
  <si>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</si>
  <si>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</si>
  <si>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</si>
  <si>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</si>
  <si>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</si>
  <si>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</si>
  <si>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</si>
  <si>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</si>
  <si>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</si>
  <si>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</si>
  <si>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</si>
  <si>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</si>
  <si>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</si>
  <si>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</si>
  <si>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</si>
  <si>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</si>
  <si>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</si>
  <si>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</si>
  <si>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</si>
  <si>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</si>
  <si>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</si>
  <si>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</si>
  <si>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</si>
  <si>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</si>
  <si>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</si>
  <si>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</si>
  <si>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</si>
  <si>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</si>
  <si>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</si>
  <si>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</si>
  <si>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</si>
  <si>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</si>
  <si>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</si>
  <si>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</si>
  <si>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</si>
  <si>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</si>
  <si>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</si>
  <si>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</si>
  <si>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</si>
  <si>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</si>
  <si>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</si>
  <si>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</si>
  <si>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</si>
  <si>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</si>
  <si>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</si>
  <si>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</si>
  <si>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</si>
  <si>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</si>
  <si>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</si>
  <si>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</si>
  <si>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</si>
  <si>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</si>
  <si>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</si>
  <si>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</si>
  <si>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</si>
  <si>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</si>
  <si>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</si>
  <si>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</si>
  <si>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</si>
  <si>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</si>
  <si>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</si>
  <si>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</si>
  <si>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</si>
  <si>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</si>
  <si>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</si>
  <si>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</si>
  <si>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</si>
  <si>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</si>
  <si>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</si>
  <si>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</si>
  <si>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</si>
  <si>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</si>
  <si>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</si>
  <si>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</si>
  <si>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</si>
  <si>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</si>
  <si>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</si>
  <si>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</si>
  <si>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</si>
  <si>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</si>
  <si>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</si>
  <si>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</si>
  <si>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</si>
  <si>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</si>
  <si>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</si>
  <si>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</si>
  <si>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</si>
  <si>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</si>
  <si>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</si>
  <si>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</si>
  <si>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</si>
  <si>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</si>
  <si>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</si>
  <si>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</si>
  <si>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</si>
  <si>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</si>
  <si>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</si>
  <si>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</si>
  <si>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</si>
  <si>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</si>
  <si>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</si>
  <si>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</si>
  <si>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</si>
  <si>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</si>
  <si>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</si>
  <si>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</si>
  <si>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</si>
  <si>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</si>
  <si>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</si>
  <si>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</si>
  <si>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</si>
  <si>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</si>
  <si>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</si>
  <si>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</si>
  <si>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</si>
  <si>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</si>
  <si>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</si>
  <si>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</si>
  <si>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</si>
  <si>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</si>
  <si>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</si>
  <si>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</si>
  <si>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</si>
  <si>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</si>
  <si>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</si>
  <si>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</si>
  <si>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</si>
  <si>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</si>
  <si>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</si>
  <si>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</si>
  <si>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</si>
  <si>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</si>
  <si>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</si>
  <si>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</si>
  <si>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</si>
  <si>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</si>
  <si>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</si>
  <si>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</si>
  <si>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</si>
  <si>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</si>
  <si>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</si>
  <si>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</si>
  <si>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</si>
  <si>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</si>
  <si>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</si>
  <si>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</si>
  <si>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</si>
  <si>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</si>
  <si>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</si>
  <si>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</si>
  <si>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</si>
  <si>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</si>
  <si>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</si>
  <si>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</si>
  <si>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</si>
  <si>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</si>
  <si>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</si>
  <si>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</si>
  <si>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</si>
  <si>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</si>
  <si>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</si>
  <si>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</si>
  <si>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</si>
  <si>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</si>
  <si>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</si>
  <si>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</si>
  <si>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</si>
  <si>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</si>
  <si>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</si>
  <si>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</si>
  <si>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</si>
  <si>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</si>
  <si>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</si>
  <si>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</si>
  <si>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</si>
  <si>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</si>
  <si>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</si>
  <si>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</si>
  <si>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</si>
  <si>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</si>
  <si>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</si>
  <si>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</si>
  <si>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</si>
  <si>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</si>
  <si>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</si>
  <si>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</si>
  <si>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</si>
  <si>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</si>
  <si>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</si>
  <si>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</si>
  <si>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</si>
  <si>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</si>
  <si>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</si>
  <si>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</si>
  <si>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</si>
  <si>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</si>
  <si>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</si>
  <si>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</si>
  <si>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</si>
  <si>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</si>
  <si>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</si>
  <si>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</si>
  <si>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</si>
  <si>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</si>
  <si>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</si>
  <si>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</si>
  <si>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</si>
  <si>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</si>
  <si>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</si>
  <si>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</si>
  <si>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</si>
  <si>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</si>
  <si>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</si>
  <si>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</si>
  <si>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</si>
  <si>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</si>
  <si>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</si>
  <si>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</si>
  <si>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</si>
  <si>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</si>
  <si>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</si>
  <si>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</si>
  <si>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</si>
  <si>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</si>
  <si>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</si>
  <si>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</si>
  <si>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</si>
  <si>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</si>
  <si>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</si>
  <si>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</si>
  <si>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</si>
  <si>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</si>
  <si>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</si>
  <si>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</si>
  <si>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</si>
  <si>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</si>
  <si>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</si>
  <si>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</si>
  <si>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</si>
  <si>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</si>
  <si>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</si>
  <si>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</si>
  <si>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</si>
  <si>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</si>
  <si>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</si>
  <si>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</si>
  <si>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</si>
  <si>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</si>
  <si>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</si>
  <si>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</si>
  <si>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</si>
  <si>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</si>
  <si>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</si>
  <si>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</si>
  <si>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</si>
  <si>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</si>
  <si>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</si>
  <si>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</si>
  <si>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</si>
  <si>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</si>
  <si>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</si>
  <si>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</si>
  <si>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</si>
  <si>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</si>
  <si>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</si>
  <si>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</si>
  <si>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</si>
  <si>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</si>
  <si>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</si>
  <si>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</si>
  <si>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</si>
  <si>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</si>
  <si>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</si>
  <si>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</si>
  <si>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</si>
  <si>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</si>
  <si>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</si>
  <si>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</si>
  <si>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</si>
  <si>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</si>
  <si>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</si>
  <si>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</si>
  <si>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</si>
  <si>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</si>
  <si>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</si>
  <si>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</si>
  <si>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</si>
  <si>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</si>
  <si>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</si>
  <si>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</si>
  <si>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</si>
  <si>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</si>
  <si>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</si>
  <si>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</si>
  <si>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</si>
  <si>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</si>
  <si>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</si>
  <si>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</si>
  <si>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</si>
  <si>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</si>
  <si>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</si>
  <si>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</si>
  <si>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</si>
  <si>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</si>
  <si>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</si>
  <si>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</si>
  <si>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</si>
  <si>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</si>
  <si>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</si>
  <si>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</si>
  <si>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</si>
  <si>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</si>
  <si>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</si>
  <si>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</si>
  <si>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</si>
  <si>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</si>
  <si>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</si>
  <si>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</si>
  <si>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</si>
  <si>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</si>
  <si>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</si>
  <si>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</si>
  <si>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</si>
  <si>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</si>
  <si>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</si>
  <si>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</si>
  <si>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</si>
  <si>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</si>
  <si>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</si>
  <si>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</si>
  <si>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</si>
  <si>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</si>
  <si>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</si>
  <si>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</si>
  <si>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</si>
  <si>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</si>
  <si>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</si>
  <si>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</si>
  <si>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</si>
  <si>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</si>
  <si>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</si>
  <si>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</si>
  <si>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</si>
  <si>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</si>
  <si>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</si>
  <si>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</si>
  <si>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</si>
  <si>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</si>
  <si>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</si>
  <si>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</si>
  <si>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</si>
  <si>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</si>
  <si>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</si>
  <si>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</si>
  <si>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</si>
  <si>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</si>
  <si>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</si>
  <si>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</si>
  <si>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</si>
  <si>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</si>
  <si>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</si>
  <si>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</si>
  <si>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</si>
  <si>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</si>
  <si>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</si>
  <si>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</si>
  <si>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</si>
  <si>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</si>
  <si>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</si>
  <si>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</si>
  <si>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</si>
  <si>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</si>
  <si>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</si>
  <si>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</si>
  <si>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</si>
  <si>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</si>
  <si>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</si>
  <si>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</si>
  <si>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</si>
  <si>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</si>
  <si>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</si>
  <si>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</si>
  <si>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</si>
  <si>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</si>
  <si>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</si>
  <si>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</si>
  <si>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</si>
  <si>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</si>
  <si>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</si>
  <si>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</si>
  <si>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</si>
  <si>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</si>
  <si>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</si>
  <si>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</si>
  <si>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</si>
  <si>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</si>
  <si>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</si>
  <si>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</si>
  <si>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</si>
  <si>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</si>
  <si>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</si>
  <si>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</si>
  <si>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</si>
  <si>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</si>
  <si>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</si>
  <si>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</si>
  <si>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</si>
  <si>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</si>
  <si>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</si>
  <si>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</si>
  <si>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</si>
  <si>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</si>
  <si>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</si>
  <si>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</si>
  <si>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</si>
  <si>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</si>
  <si>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</si>
  <si>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</si>
  <si>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</si>
  <si>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</si>
  <si>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</si>
  <si>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</si>
  <si>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</si>
  <si>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</si>
  <si>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</si>
  <si>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</si>
  <si>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</si>
  <si>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</si>
  <si>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</si>
  <si>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</si>
  <si>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</si>
  <si>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</si>
  <si>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</si>
  <si>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</si>
  <si>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</si>
  <si>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</si>
  <si>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</si>
  <si>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</si>
  <si>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</si>
  <si>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</si>
  <si>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</si>
  <si>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</si>
  <si>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</si>
  <si>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</si>
  <si>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</si>
  <si>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</si>
  <si>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</si>
  <si>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</si>
  <si>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</si>
  <si>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</si>
  <si>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</si>
  <si>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</si>
  <si>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</si>
  <si>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</si>
  <si>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</si>
  <si>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</si>
  <si>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</si>
  <si>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</si>
  <si>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</si>
  <si>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</si>
  <si>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</si>
  <si>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</si>
  <si>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</si>
  <si>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</si>
  <si>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</si>
  <si>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</si>
  <si>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</si>
  <si>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</si>
  <si>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</si>
  <si>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</si>
  <si>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</si>
  <si>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</si>
  <si>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</si>
  <si>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</si>
  <si>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</si>
  <si>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</si>
  <si>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</si>
  <si>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</si>
  <si>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</si>
  <si>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</si>
  <si>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</si>
  <si>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</si>
  <si>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</si>
  <si>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</si>
  <si>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</si>
  <si>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</si>
  <si>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</si>
  <si>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</si>
  <si>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</si>
  <si>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</si>
  <si>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</si>
  <si>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</si>
  <si>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</si>
  <si>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</si>
  <si>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</si>
  <si>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</si>
  <si>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</si>
  <si>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</si>
  <si>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</si>
  <si>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</si>
  <si>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</si>
  <si>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</si>
  <si>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</si>
  <si>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</si>
  <si>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</si>
  <si>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</si>
  <si>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</si>
  <si>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</si>
  <si>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</si>
  <si>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</si>
  <si>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</si>
  <si>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</si>
  <si>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</si>
  <si>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</si>
  <si>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</si>
  <si>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</si>
  <si>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</si>
  <si>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</si>
  <si>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</si>
  <si>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</si>
  <si>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</si>
  <si>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</si>
  <si>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</si>
  <si>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</si>
  <si>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</si>
  <si>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</si>
  <si>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</si>
  <si>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</si>
  <si>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</si>
  <si>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</si>
  <si>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</si>
  <si>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</si>
  <si>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</si>
  <si>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</si>
  <si>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</si>
  <si>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</si>
  <si>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</si>
  <si>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</si>
  <si>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</si>
  <si>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</si>
  <si>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</si>
  <si>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</si>
  <si>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</si>
  <si>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</si>
  <si>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</si>
  <si>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</si>
  <si>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</si>
  <si>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</si>
  <si>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</si>
  <si>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</si>
  <si>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</si>
  <si>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</si>
  <si>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</si>
  <si>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</si>
  <si>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</si>
  <si>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</si>
  <si>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</si>
  <si>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</si>
  <si>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</si>
  <si>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</si>
  <si>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</si>
  <si>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</si>
  <si>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</si>
  <si>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</si>
  <si>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</si>
  <si>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</si>
  <si>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</si>
  <si>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</si>
  <si>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</si>
  <si>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</si>
  <si>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</si>
  <si>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</si>
  <si>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</si>
  <si>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</si>
  <si>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</si>
  <si>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</si>
  <si>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</si>
  <si>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</si>
  <si>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</si>
  <si>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</si>
  <si>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</si>
  <si>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</si>
  <si>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</si>
  <si>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</si>
  <si>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</si>
  <si>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</si>
  <si>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</si>
  <si>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</si>
  <si>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</si>
  <si>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</si>
  <si>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</si>
  <si>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</si>
  <si>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</si>
  <si>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</si>
  <si>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</si>
  <si>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</si>
  <si>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</si>
  <si>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</si>
  <si>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</si>
  <si>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</si>
  <si>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</si>
  <si>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</si>
  <si>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</si>
  <si>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</si>
  <si>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</si>
  <si>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</si>
  <si>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</si>
  <si>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</si>
  <si>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</si>
  <si>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</si>
  <si>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</si>
  <si>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</si>
  <si>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</si>
  <si>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</si>
  <si>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</si>
  <si>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</si>
  <si>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</si>
  <si>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</si>
  <si>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</si>
  <si>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</si>
  <si>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</si>
  <si>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</si>
  <si>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</si>
  <si>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</si>
  <si>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</si>
  <si>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</si>
  <si>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</si>
  <si>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</si>
  <si>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</si>
  <si>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</si>
  <si>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</si>
  <si>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</si>
  <si>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</si>
  <si>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</si>
  <si>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</si>
  <si>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</si>
  <si>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</si>
  <si>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</si>
  <si>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</si>
  <si>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</si>
  <si>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</si>
  <si>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</si>
  <si>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</si>
  <si>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</si>
  <si>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</si>
  <si>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</si>
  <si>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</si>
  <si>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</si>
  <si>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</si>
  <si>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</si>
  <si>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</si>
  <si>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</si>
  <si>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</si>
  <si>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</si>
  <si>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</si>
  <si>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</si>
  <si>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</si>
  <si>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</si>
  <si>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</si>
  <si>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</si>
  <si>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</si>
  <si>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</si>
  <si>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</si>
  <si>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</si>
  <si>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</si>
  <si>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</si>
  <si>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</si>
  <si>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</si>
  <si>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</si>
  <si>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</si>
  <si>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</si>
  <si>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</si>
  <si>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</si>
  <si>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</si>
  <si>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</si>
  <si>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</si>
  <si>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</si>
  <si>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</si>
  <si>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</si>
  <si>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</si>
  <si>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</si>
  <si>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</si>
  <si>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</si>
  <si>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</si>
  <si>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</si>
  <si>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</si>
  <si>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</si>
  <si>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</si>
  <si>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</si>
  <si>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</si>
  <si>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</si>
  <si>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</si>
  <si>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</si>
  <si>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</si>
  <si>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</si>
  <si>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</si>
  <si>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</si>
  <si>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</si>
  <si>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</si>
  <si>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</si>
  <si>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</si>
  <si>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</si>
  <si>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</si>
  <si>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</si>
  <si>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</si>
  <si>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</si>
  <si>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</si>
  <si>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</si>
  <si>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</si>
  <si>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</si>
  <si>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</si>
  <si>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</si>
  <si>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</si>
  <si>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</si>
  <si>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</si>
  <si>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</si>
  <si>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</si>
  <si>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</si>
  <si>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</si>
  <si>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</si>
  <si>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</si>
  <si>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</si>
  <si>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</si>
  <si>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</si>
  <si>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</si>
  <si>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</si>
  <si>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</si>
  <si>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</si>
  <si>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</si>
  <si>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</si>
  <si>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</si>
  <si>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</si>
  <si>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</si>
  <si>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</si>
  <si>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</si>
  <si>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</si>
  <si>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</si>
  <si>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</si>
  <si>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</si>
  <si>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</si>
  <si>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</si>
  <si>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</si>
  <si>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</si>
  <si>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</si>
  <si>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</si>
  <si>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</si>
  <si>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</si>
  <si>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</si>
  <si>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</si>
  <si>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</si>
  <si>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</si>
  <si>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</si>
  <si>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</si>
  <si>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</si>
  <si>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</si>
  <si>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</si>
  <si>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</si>
  <si>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</si>
  <si>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</si>
  <si>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</si>
  <si>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</si>
  <si>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</si>
  <si>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</si>
  <si>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</si>
  <si>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</si>
  <si>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</si>
  <si>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</si>
  <si>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</si>
  <si>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</si>
  <si>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</si>
  <si>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</si>
  <si>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</si>
  <si>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</si>
  <si>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</si>
  <si>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</si>
  <si>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</si>
  <si>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</si>
  <si>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</si>
  <si>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</si>
  <si>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</si>
  <si>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</si>
  <si>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</si>
  <si>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</si>
  <si>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</si>
  <si>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</si>
  <si>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</si>
  <si>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</si>
  <si>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</si>
  <si>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</si>
  <si>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</si>
  <si>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</si>
  <si>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</si>
  <si>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</si>
  <si>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</si>
  <si>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</si>
  <si>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</si>
  <si>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</si>
  <si>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</si>
  <si>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</si>
  <si>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</si>
  <si>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</si>
  <si>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</si>
  <si>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</si>
  <si>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</si>
  <si>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</si>
  <si>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</si>
  <si>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</si>
  <si>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</si>
  <si>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</si>
  <si>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</si>
  <si>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</si>
  <si>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</si>
  <si>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</si>
  <si>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</si>
  <si>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</si>
  <si>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</si>
  <si>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</si>
  <si>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</si>
  <si>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</si>
  <si>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</si>
  <si>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</si>
  <si>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</si>
  <si>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</si>
  <si>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</si>
  <si>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</si>
  <si>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</si>
  <si>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</si>
  <si>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</si>
  <si>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</si>
  <si>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</si>
  <si>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</si>
  <si>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</si>
  <si>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</si>
  <si>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</si>
  <si>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</si>
  <si>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</si>
  <si>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</si>
  <si>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</si>
  <si>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</si>
  <si>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</si>
  <si>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</si>
  <si>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</si>
  <si>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</si>
  <si>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</si>
  <si>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</si>
  <si>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</si>
  <si>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</si>
  <si>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</si>
  <si>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</si>
  <si>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</si>
  <si>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</si>
  <si>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</si>
  <si>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</si>
  <si>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</si>
  <si>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</si>
  <si>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</si>
  <si>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</si>
  <si>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</si>
  <si>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</si>
  <si>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</si>
  <si>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</si>
  <si>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</si>
  <si>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</si>
  <si>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</si>
  <si>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</si>
  <si>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</si>
  <si>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</si>
  <si>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</si>
  <si>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</si>
  <si>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</si>
  <si>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</si>
  <si>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</si>
  <si>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</si>
  <si>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</si>
  <si>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</si>
  <si>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</si>
  <si>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</si>
  <si>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</si>
  <si>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</si>
  <si>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</si>
  <si>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</si>
  <si>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</si>
  <si>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</si>
  <si>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</si>
  <si>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</si>
  <si>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</si>
  <si>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</si>
  <si>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</si>
  <si>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</si>
  <si>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</si>
  <si>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</si>
  <si>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</si>
  <si>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</si>
  <si>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</si>
  <si>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</si>
  <si>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</si>
  <si>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</si>
  <si>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</si>
  <si>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</si>
  <si>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</si>
  <si>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</si>
  <si>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</si>
  <si>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</si>
  <si>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</si>
  <si>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</si>
  <si>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</si>
  <si>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</si>
  <si>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</si>
  <si>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</si>
  <si>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</si>
  <si>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</si>
  <si>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</si>
  <si>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</si>
  <si>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</si>
  <si>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</si>
  <si>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</si>
  <si>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</si>
  <si>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</si>
  <si>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</si>
  <si>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</si>
  <si>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</si>
  <si>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</si>
  <si>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</si>
  <si>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</si>
  <si>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</si>
  <si>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</si>
  <si>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</si>
  <si>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</si>
  <si>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</si>
  <si>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</si>
  <si>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</si>
  <si>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</si>
  <si>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</si>
  <si>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</si>
  <si>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</si>
  <si>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</si>
  <si>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</si>
  <si>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</si>
  <si>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</si>
  <si>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</si>
  <si>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</si>
  <si>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</si>
  <si>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</si>
  <si>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</si>
  <si>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</si>
  <si>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</si>
  <si>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</si>
  <si>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</si>
  <si>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</si>
  <si>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</si>
  <si>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</si>
  <si>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</si>
  <si>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</si>
  <si>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</si>
  <si>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</si>
  <si>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</si>
  <si>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</si>
  <si>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</si>
  <si>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</si>
  <si>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</si>
  <si>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</si>
  <si>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</si>
  <si>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</si>
  <si>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</si>
  <si>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</si>
  <si>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</si>
  <si>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</si>
  <si>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</si>
  <si>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</si>
  <si>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</si>
  <si>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</si>
  <si>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</si>
  <si>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</si>
  <si>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</si>
  <si>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</si>
  <si>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</si>
  <si>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</si>
  <si>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</si>
  <si>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</si>
  <si>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</si>
  <si>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</si>
  <si>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</si>
  <si>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</si>
  <si>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</si>
  <si>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</si>
  <si>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</si>
  <si>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</si>
  <si>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</si>
  <si>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</si>
  <si>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</si>
  <si>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</si>
  <si>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</si>
  <si>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</si>
  <si>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</si>
  <si>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</si>
  <si>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</si>
  <si>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</si>
  <si>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</si>
  <si>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</si>
  <si>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</si>
  <si>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</si>
  <si>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</si>
  <si>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</si>
  <si>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</si>
  <si>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</si>
  <si>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</si>
  <si>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</si>
  <si>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</si>
  <si>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</si>
  <si>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</si>
  <si>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</si>
  <si>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</si>
  <si>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</si>
  <si>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</si>
  <si>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</si>
  <si>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</si>
  <si>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</si>
  <si>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</si>
  <si>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</si>
  <si>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</si>
  <si>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</si>
  <si>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</si>
  <si>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</si>
  <si>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</si>
  <si>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</si>
  <si>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</si>
  <si>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</si>
  <si>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</si>
  <si>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</si>
  <si>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</si>
  <si>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</si>
  <si>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</si>
  <si>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</si>
  <si>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</si>
  <si>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</si>
  <si>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</si>
  <si>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</si>
  <si>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</si>
  <si>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</si>
  <si>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</si>
  <si>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</si>
  <si>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</si>
  <si>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</si>
  <si>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</si>
  <si>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</si>
  <si>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</si>
  <si>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</si>
  <si>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</si>
  <si>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</si>
  <si>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</si>
  <si>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</si>
  <si>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</si>
  <si>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</si>
  <si>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</si>
  <si>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</si>
  <si>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</si>
  <si>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</si>
  <si>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</si>
  <si>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</si>
  <si>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</si>
  <si>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</si>
  <si>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</si>
  <si>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</si>
  <si>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</si>
  <si>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</si>
  <si>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</si>
  <si>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</si>
  <si>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</si>
  <si>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</si>
  <si>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</si>
  <si>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</si>
  <si>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</si>
  <si>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</si>
  <si>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</si>
  <si>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</si>
  <si>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</si>
  <si>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</si>
  <si>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</si>
  <si>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</si>
  <si>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</si>
  <si>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</si>
  <si>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</si>
  <si>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</si>
  <si>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</si>
  <si>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</si>
  <si>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</si>
  <si>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</si>
  <si>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</si>
  <si>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</si>
  <si>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</si>
  <si>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</si>
  <si>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</si>
  <si>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</si>
  <si>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</si>
  <si>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</si>
  <si>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</si>
  <si>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</si>
  <si>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</si>
  <si>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</si>
  <si>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</si>
  <si>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</si>
  <si>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</si>
  <si>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</si>
  <si>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</si>
  <si>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</si>
  <si>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</si>
  <si>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</si>
  <si>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</si>
  <si>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</si>
  <si>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</si>
  <si>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</si>
  <si>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</si>
  <si>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</si>
  <si>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</si>
  <si>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</si>
  <si>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</si>
  <si>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</si>
  <si>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</si>
  <si>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</si>
  <si>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</si>
  <si>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</si>
  <si>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</si>
  <si>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</si>
  <si>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</si>
  <si>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</si>
  <si>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</si>
  <si>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</si>
  <si>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</si>
  <si>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</si>
  <si>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</si>
  <si>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</si>
  <si>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</si>
  <si>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</si>
  <si>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</si>
  <si>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</si>
  <si>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</si>
  <si>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</si>
  <si>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</si>
  <si>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</si>
  <si>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</si>
  <si>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</si>
  <si>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</si>
  <si>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</si>
  <si>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</si>
  <si>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</si>
  <si>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</si>
  <si>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</si>
  <si>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</si>
  <si>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</si>
  <si>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</si>
  <si>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</si>
  <si>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</si>
  <si>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</si>
  <si>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</si>
  <si>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</si>
  <si>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</si>
  <si>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</si>
  <si>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</si>
  <si>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</si>
  <si>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</si>
  <si>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</si>
  <si>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</si>
  <si>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</si>
  <si>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</si>
  <si>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</si>
  <si>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</si>
  <si>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</si>
  <si>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</si>
  <si>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</si>
  <si>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</si>
  <si>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</si>
  <si>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</si>
  <si>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</si>
  <si>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</si>
  <si>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</si>
  <si>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</si>
  <si>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</si>
  <si>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</si>
  <si>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</si>
  <si>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</si>
  <si>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</si>
  <si>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</si>
  <si>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</si>
  <si>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</si>
  <si>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</si>
  <si>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</si>
  <si>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</si>
  <si>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</si>
  <si>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</si>
  <si>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</si>
  <si>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</si>
  <si>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</si>
  <si>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</si>
  <si>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</si>
  <si>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</si>
  <si>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</si>
  <si>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</si>
  <si>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</si>
  <si>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</si>
  <si>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</si>
  <si>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</si>
  <si>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</si>
  <si>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</si>
  <si>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</si>
  <si>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</si>
  <si>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</si>
  <si>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</si>
  <si>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</si>
  <si>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</si>
  <si>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</si>
  <si>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</si>
  <si>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</si>
  <si>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</si>
  <si>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</si>
  <si>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</si>
  <si>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</si>
  <si>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</si>
  <si>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</si>
  <si>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</si>
  <si>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</si>
  <si>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</si>
  <si>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</si>
  <si>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</si>
  <si>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</si>
  <si>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</si>
  <si>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</si>
  <si>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</si>
  <si>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</si>
  <si>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</si>
  <si>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</si>
  <si>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</si>
  <si>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</si>
  <si>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</si>
  <si>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</si>
  <si>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</si>
  <si>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</si>
  <si>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</si>
  <si>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</si>
  <si>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</si>
  <si>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</si>
  <si>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</si>
  <si>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</si>
  <si>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</si>
  <si>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</si>
  <si>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</si>
  <si>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</si>
  <si>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</si>
  <si>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</si>
  <si>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</si>
  <si>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</si>
  <si>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</si>
  <si>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</si>
  <si>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</si>
  <si>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</si>
  <si>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</si>
  <si>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</si>
  <si>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</si>
  <si>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</si>
  <si>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</si>
  <si>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</si>
  <si>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</si>
  <si>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</si>
  <si>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</si>
  <si>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</si>
  <si>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</si>
  <si>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</si>
  <si>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</si>
  <si>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</si>
  <si>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</si>
  <si>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</si>
  <si>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</si>
  <si>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</si>
  <si>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</si>
  <si>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</si>
  <si>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</si>
  <si>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</si>
  <si>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</si>
  <si>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</si>
  <si>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</si>
  <si>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</si>
  <si>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</si>
  <si>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</si>
  <si>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</si>
  <si>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</si>
  <si>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</si>
  <si>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</si>
  <si>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</si>
  <si>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</si>
  <si>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</si>
  <si>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</si>
  <si>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</si>
  <si>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</si>
  <si>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</si>
  <si>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</si>
  <si>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</si>
  <si>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</si>
  <si>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</si>
  <si>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</si>
  <si>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</si>
  <si>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</si>
  <si>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</si>
  <si>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</si>
  <si>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</si>
  <si>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</si>
  <si>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</si>
  <si>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</si>
  <si>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</si>
  <si>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</si>
  <si>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</si>
  <si>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</si>
  <si>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</si>
  <si>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</si>
  <si>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</si>
  <si>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</si>
  <si>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</si>
  <si>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</si>
  <si>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</si>
  <si>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</si>
  <si>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</si>
  <si>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</si>
  <si>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</si>
  <si>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</si>
  <si>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</si>
  <si>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</si>
  <si>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</si>
  <si>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</si>
  <si>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</si>
  <si>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</si>
  <si>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</si>
  <si>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</si>
  <si>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</si>
  <si>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</si>
  <si>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</si>
  <si>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</si>
  <si>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</si>
  <si>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</si>
  <si>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</si>
  <si>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</si>
  <si>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</si>
  <si>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</si>
  <si>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</si>
  <si>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</si>
  <si>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</si>
  <si>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</si>
  <si>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</si>
  <si>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</si>
  <si>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</si>
  <si>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</si>
  <si>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</si>
  <si>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</si>
  <si>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</si>
  <si>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</si>
  <si>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</si>
  <si>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</si>
  <si>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</si>
  <si>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</si>
  <si>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</si>
  <si>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</si>
  <si>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</si>
  <si>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</si>
  <si>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</si>
  <si>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</si>
  <si>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</si>
  <si>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</si>
  <si>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</si>
  <si>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</si>
  <si>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</si>
  <si>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</si>
  <si>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</si>
  <si>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</si>
  <si>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</si>
  <si>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</si>
  <si>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</si>
  <si>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</si>
  <si>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</si>
  <si>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</si>
  <si>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</si>
  <si>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</si>
  <si>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</si>
  <si>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</si>
  <si>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</si>
  <si>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</si>
  <si>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</si>
  <si>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</si>
  <si>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</si>
  <si>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</si>
  <si>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</si>
  <si>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</si>
  <si>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</si>
  <si>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</si>
  <si>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</si>
  <si>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</si>
  <si>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</si>
  <si>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</si>
  <si>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</si>
  <si>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</si>
  <si>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</si>
  <si>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</si>
  <si>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</si>
  <si>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</si>
  <si>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</si>
  <si>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</si>
  <si>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</si>
  <si>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</si>
  <si>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</si>
  <si>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</si>
  <si>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</si>
  <si>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</si>
  <si>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</si>
  <si>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</si>
  <si>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</si>
  <si>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</si>
  <si>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</si>
  <si>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</si>
  <si>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</si>
  <si>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</si>
  <si>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</si>
  <si>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</si>
  <si>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</si>
  <si>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</si>
  <si>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</si>
  <si>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</si>
  <si>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</si>
  <si>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</si>
  <si>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</si>
  <si>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</si>
  <si>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</si>
  <si>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</si>
  <si>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</si>
  <si>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</si>
  <si>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</si>
  <si>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</si>
  <si>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</si>
  <si>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</si>
  <si>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</si>
  <si>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</si>
  <si>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</si>
  <si>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</si>
  <si>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</si>
  <si>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</si>
  <si>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</si>
  <si>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</si>
  <si>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</si>
  <si>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</si>
  <si>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</si>
  <si>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</si>
  <si>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</si>
  <si>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</si>
  <si>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</si>
  <si>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</si>
  <si>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</si>
  <si>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</si>
  <si>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</si>
  <si>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</si>
  <si>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</si>
  <si>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</si>
  <si>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</si>
  <si>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</si>
  <si>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</si>
  <si>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</si>
  <si>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</si>
  <si>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</si>
  <si>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</si>
  <si>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</si>
  <si>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</si>
  <si>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</si>
  <si>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</si>
  <si>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</si>
  <si>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</si>
  <si>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</si>
  <si>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</si>
  <si>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</si>
  <si>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</si>
  <si>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</si>
  <si>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</si>
  <si>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</si>
  <si>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</si>
  <si>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</si>
  <si>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</si>
  <si>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</si>
  <si>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</si>
  <si>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</si>
  <si>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</si>
  <si>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</si>
  <si>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</si>
  <si>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</si>
  <si>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</si>
  <si>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</si>
  <si>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</si>
  <si>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</si>
  <si>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</si>
  <si>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</si>
  <si>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</si>
  <si>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</si>
  <si>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</si>
  <si>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</si>
  <si>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</si>
  <si>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</si>
  <si>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</si>
  <si>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</si>
  <si>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</si>
  <si>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</si>
  <si>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</si>
  <si>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</si>
  <si>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</si>
  <si>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</si>
  <si>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</si>
  <si>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</si>
  <si>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</si>
  <si>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</si>
  <si>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</si>
  <si>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</si>
  <si>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</si>
  <si>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</si>
  <si>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</si>
  <si>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</si>
  <si>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</si>
  <si>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</si>
  <si>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</si>
  <si>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</si>
  <si>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</si>
  <si>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</si>
  <si>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</si>
  <si>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</si>
  <si>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</si>
  <si>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</si>
  <si>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</si>
  <si>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</si>
  <si>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</si>
  <si>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</si>
  <si>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</si>
  <si>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</si>
  <si>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</si>
  <si>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</si>
  <si>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</si>
  <si>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</si>
  <si>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</si>
  <si>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</si>
  <si>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</si>
  <si>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</si>
  <si>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</si>
  <si>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</si>
  <si>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</si>
  <si>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</si>
  <si>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</si>
  <si>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</si>
  <si>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</si>
  <si>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</si>
  <si>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</si>
  <si>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</si>
  <si>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</si>
  <si>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</si>
  <si>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</si>
  <si>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</si>
  <si>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</si>
  <si>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</si>
  <si>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</si>
  <si>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</si>
  <si>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</si>
  <si>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</si>
  <si>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</si>
  <si>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</si>
  <si>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</si>
  <si>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</si>
  <si>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</si>
  <si>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</si>
  <si>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</si>
  <si>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</si>
  <si>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</si>
  <si>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</si>
  <si>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</si>
  <si>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</si>
  <si>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</si>
  <si>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</si>
  <si>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</si>
  <si>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</si>
  <si>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</si>
  <si>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</si>
  <si>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</si>
  <si>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</si>
  <si>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</si>
  <si>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</si>
  <si>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</si>
  <si>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</si>
  <si>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</si>
  <si>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</si>
  <si>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</si>
  <si>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</si>
  <si>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</si>
  <si>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</si>
  <si>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</si>
  <si>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</si>
  <si>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</si>
  <si>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</si>
  <si>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</si>
  <si>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</si>
  <si>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</si>
  <si>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</si>
  <si>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</si>
  <si>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</si>
  <si>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</si>
  <si>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</si>
  <si>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</si>
  <si>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</si>
  <si>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</si>
  <si>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</si>
  <si>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</si>
  <si>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</si>
  <si>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</si>
  <si>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</si>
  <si>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</si>
  <si>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</si>
  <si>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</si>
  <si>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</si>
  <si>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</si>
  <si>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</si>
  <si>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</si>
  <si>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</si>
  <si>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</si>
  <si>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</si>
  <si>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</si>
  <si>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</si>
  <si>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</si>
  <si>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</si>
  <si>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</si>
  <si>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</si>
  <si>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</si>
  <si>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</si>
  <si>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</si>
  <si>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</si>
  <si>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</si>
  <si>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</si>
  <si>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</si>
  <si>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</si>
  <si>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</si>
  <si>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</si>
  <si>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</si>
  <si>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</si>
  <si>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</si>
  <si>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</si>
  <si>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</si>
  <si>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</si>
  <si>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</si>
  <si>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</si>
  <si>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</si>
  <si>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</si>
  <si>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</si>
  <si>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</si>
  <si>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</si>
  <si>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</si>
  <si>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</si>
  <si>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</si>
  <si>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</si>
  <si>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</si>
  <si>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</si>
  <si>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</si>
  <si>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</si>
  <si>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</si>
  <si>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</si>
  <si>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</si>
  <si>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</si>
  <si>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</si>
  <si>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</si>
  <si>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</si>
  <si>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</si>
  <si>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</si>
  <si>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</si>
  <si>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</si>
  <si>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</si>
  <si>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</si>
  <si>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</si>
  <si>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</si>
  <si>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</si>
  <si>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</si>
  <si>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</si>
  <si>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</si>
  <si>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</si>
  <si>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</si>
  <si>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</si>
  <si>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</si>
  <si>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</si>
  <si>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</si>
  <si>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</si>
  <si>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</si>
  <si>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</si>
  <si>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</si>
  <si>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</si>
  <si>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</si>
  <si>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</si>
  <si>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</si>
  <si>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</si>
  <si>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</si>
  <si>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</si>
  <si>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</si>
  <si>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</si>
  <si>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</si>
  <si>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</si>
  <si>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</si>
  <si>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</si>
  <si>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</si>
  <si>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</si>
  <si>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</si>
  <si>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</si>
  <si>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</si>
  <si>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</si>
  <si>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</si>
  <si>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</si>
  <si>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</si>
  <si>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</si>
  <si>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</si>
  <si>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</si>
  <si>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</si>
  <si>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</si>
  <si>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</si>
  <si>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</si>
  <si>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</si>
  <si>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</si>
  <si>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</si>
  <si>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</si>
  <si>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</si>
  <si>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</si>
  <si>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</si>
  <si>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</si>
  <si>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</si>
  <si>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</si>
  <si>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</si>
  <si>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</si>
  <si>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</si>
  <si>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</si>
  <si>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</si>
  <si>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</si>
  <si>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</si>
  <si>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</si>
  <si>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</si>
  <si>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</si>
  <si>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</si>
  <si>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</si>
  <si>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</si>
  <si>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</si>
  <si>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</si>
  <si>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</si>
  <si>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</si>
  <si>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</si>
  <si>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</si>
  <si>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</si>
  <si>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</si>
  <si>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</si>
  <si>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</si>
  <si>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</si>
  <si>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</si>
  <si>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</si>
  <si>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</si>
  <si>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</si>
  <si>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</si>
  <si>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</si>
  <si>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</si>
  <si>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</si>
  <si>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</si>
  <si>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</si>
  <si>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</si>
  <si>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</si>
  <si>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</si>
  <si>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</si>
  <si>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</si>
  <si>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</si>
  <si>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</si>
  <si>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</si>
  <si>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</si>
  <si>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</si>
  <si>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</si>
  <si>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</si>
  <si>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</si>
  <si>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</si>
  <si>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</si>
  <si>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</si>
  <si>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</si>
  <si>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</si>
  <si>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</si>
  <si>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</si>
  <si>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</si>
  <si>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</si>
  <si>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</si>
  <si>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</si>
  <si>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</si>
  <si>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</si>
  <si>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</si>
  <si>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</si>
  <si>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</si>
  <si>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</si>
  <si>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</si>
  <si>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</si>
  <si>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</si>
  <si>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</si>
  <si>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</si>
  <si>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</si>
  <si>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</si>
  <si>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</si>
  <si>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</si>
  <si>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</si>
  <si>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</si>
  <si>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</si>
  <si>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</si>
  <si>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</si>
  <si>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</si>
  <si>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</si>
  <si>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</si>
  <si>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</si>
  <si>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</si>
  <si>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</si>
  <si>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</si>
  <si>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</si>
  <si>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</si>
  <si>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</si>
  <si>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</si>
  <si>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</si>
  <si>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</si>
  <si>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</si>
  <si>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</si>
  <si>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</si>
  <si>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</si>
  <si>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</si>
  <si>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</si>
  <si>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</si>
  <si>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</si>
  <si>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</si>
  <si>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</si>
  <si>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</si>
  <si>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</si>
  <si>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</si>
  <si>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</si>
  <si>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</si>
  <si>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</si>
  <si>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</si>
  <si>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</si>
  <si>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</si>
  <si>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</si>
  <si>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</si>
  <si>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</si>
  <si>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</si>
  <si>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</si>
  <si>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</si>
  <si>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</si>
  <si>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</si>
  <si>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</si>
  <si>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</si>
  <si>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</si>
  <si>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</si>
  <si>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</si>
  <si>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</si>
  <si>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</si>
  <si>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</si>
  <si>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</si>
  <si>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</si>
  <si>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</si>
  <si>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</si>
  <si>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</si>
  <si>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</si>
  <si>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</si>
  <si>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</si>
  <si>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</si>
  <si>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</si>
  <si>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</si>
  <si>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</si>
  <si>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</si>
  <si>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</si>
  <si>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</si>
  <si>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</si>
  <si>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</si>
  <si>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</si>
  <si>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</si>
  <si>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</si>
  <si>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</si>
  <si>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</si>
  <si>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</si>
  <si>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</si>
  <si>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</si>
  <si>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</si>
  <si>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</si>
  <si>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</si>
  <si>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</si>
  <si>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</si>
  <si>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</si>
  <si>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</si>
  <si>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</si>
  <si>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</si>
  <si>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</si>
  <si>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</si>
  <si>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</si>
  <si>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</si>
  <si>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</si>
  <si>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</si>
  <si>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</si>
  <si>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</si>
  <si>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</si>
  <si>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</si>
  <si>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</si>
  <si>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</si>
  <si>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</si>
  <si>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</si>
  <si>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</si>
  <si>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</si>
  <si>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</si>
  <si>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</si>
  <si>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</si>
  <si>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</si>
  <si>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</si>
  <si>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</si>
  <si>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</si>
  <si>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</si>
  <si>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</si>
  <si>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</si>
  <si>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</si>
  <si>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</si>
  <si>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</si>
  <si>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</si>
  <si>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</si>
  <si>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</si>
  <si>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</si>
  <si>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</si>
  <si>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</si>
  <si>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</si>
  <si>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</si>
  <si>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</si>
  <si>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</si>
  <si>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</si>
  <si>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</si>
  <si>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</si>
  <si>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</si>
  <si>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</si>
  <si>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</si>
  <si>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</si>
  <si>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</si>
  <si>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</si>
  <si>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</si>
  <si>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</si>
  <si>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</si>
  <si>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</si>
  <si>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</si>
  <si>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</si>
  <si>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</si>
  <si>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</si>
  <si>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</si>
  <si>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</si>
  <si>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</si>
  <si>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</si>
  <si>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</si>
  <si>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</si>
  <si>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</si>
  <si>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</si>
  <si>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</si>
  <si>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</si>
  <si>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</si>
  <si>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</si>
  <si>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</si>
  <si>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</si>
  <si>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</si>
  <si>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</si>
  <si>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</si>
  <si>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</si>
  <si>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</si>
  <si>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</si>
  <si>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</si>
  <si>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</si>
  <si>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</si>
  <si>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</si>
  <si>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</si>
  <si>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</si>
  <si>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</si>
  <si>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</si>
  <si>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</si>
  <si>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</si>
  <si>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</si>
  <si>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</si>
  <si>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</si>
  <si>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</si>
  <si>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</si>
  <si>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</si>
  <si>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</si>
  <si>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</si>
  <si>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</si>
  <si>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</si>
  <si>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</si>
  <si>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</si>
  <si>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</si>
  <si>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</si>
  <si>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</si>
  <si>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</si>
  <si>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</si>
  <si>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</si>
  <si>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</si>
  <si>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</si>
  <si>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</si>
  <si>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</si>
  <si>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</si>
  <si>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</si>
  <si>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</si>
  <si>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</si>
  <si>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</si>
  <si>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</si>
  <si>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</si>
  <si>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</si>
  <si>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</si>
  <si>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</si>
  <si>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</si>
  <si>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</si>
  <si>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</si>
  <si>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</si>
  <si>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</si>
  <si>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</si>
  <si>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</si>
  <si>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</si>
  <si>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</si>
  <si>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</si>
  <si>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</si>
  <si>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</si>
  <si>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</si>
  <si>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</si>
  <si>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</si>
  <si>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</si>
  <si>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</si>
  <si>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</si>
  <si>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</si>
  <si>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</si>
  <si>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</si>
  <si>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</si>
  <si>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</si>
  <si>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</si>
  <si>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</si>
  <si>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</si>
  <si>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</si>
  <si>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</si>
  <si>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</si>
  <si>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</si>
  <si>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</si>
  <si>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</si>
  <si>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</si>
  <si>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</si>
  <si>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</si>
  <si>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</si>
  <si>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</si>
  <si>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</si>
  <si>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</si>
  <si>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</si>
  <si>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</si>
  <si>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</si>
  <si>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</si>
  <si>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</si>
  <si>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</si>
  <si>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</si>
  <si>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</si>
  <si>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</si>
  <si>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</si>
  <si>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</si>
  <si>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</si>
  <si>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</si>
  <si>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</si>
  <si>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</si>
  <si>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</si>
  <si>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</si>
  <si>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</si>
  <si>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</si>
  <si>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</si>
  <si>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</si>
  <si>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</si>
  <si>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</si>
  <si>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</si>
  <si>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</si>
  <si>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</si>
  <si>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</si>
  <si>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</si>
  <si>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</si>
  <si>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</si>
  <si>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</si>
  <si>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</si>
  <si>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</si>
  <si>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</si>
  <si>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</si>
  <si>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</si>
  <si>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</si>
  <si>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</si>
  <si>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</si>
  <si>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</si>
  <si>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</si>
  <si>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</si>
  <si>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</si>
  <si>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</si>
  <si>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</si>
  <si>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</si>
  <si>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</si>
  <si>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</si>
  <si>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</si>
  <si>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</si>
  <si>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</si>
  <si>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</si>
  <si>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</si>
  <si>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</si>
  <si>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</si>
  <si>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</si>
  <si>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</si>
  <si>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</si>
  <si>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</si>
  <si>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</si>
  <si>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</si>
  <si>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</si>
  <si>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</si>
  <si>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</si>
  <si>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</si>
  <si>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</si>
  <si>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</si>
  <si>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</si>
  <si>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</si>
  <si>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</si>
  <si>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</si>
  <si>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</si>
  <si>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</si>
  <si>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</si>
  <si>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</si>
  <si>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</si>
  <si>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</si>
  <si>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</si>
  <si>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</si>
  <si>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</si>
  <si>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</si>
  <si>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</si>
  <si>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</si>
  <si>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</si>
  <si>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</si>
  <si>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</si>
  <si>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</si>
  <si>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</si>
  <si>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</si>
  <si>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</si>
  <si>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</si>
  <si>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</si>
  <si>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</si>
  <si>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</si>
  <si>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</si>
  <si>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</si>
  <si>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</si>
  <si>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</si>
  <si>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</si>
  <si>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</si>
  <si>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</si>
  <si>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</si>
  <si>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</si>
  <si>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</si>
  <si>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</si>
  <si>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</si>
  <si>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</si>
  <si>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</si>
  <si>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</si>
  <si>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</si>
  <si>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</si>
  <si>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</si>
  <si>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</si>
  <si>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</si>
  <si>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</si>
  <si>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</si>
  <si>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</si>
  <si>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</si>
  <si>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</si>
  <si>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</si>
  <si>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</si>
  <si>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</si>
  <si>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</si>
  <si>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</si>
  <si>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</si>
  <si>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</si>
  <si>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</si>
  <si>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</si>
  <si>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</si>
  <si>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</si>
  <si>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</si>
  <si>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</si>
  <si>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</si>
  <si>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</si>
  <si>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</si>
  <si>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</si>
  <si>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</si>
  <si>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</si>
  <si>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</si>
  <si>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</si>
  <si>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</si>
  <si>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</si>
  <si>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</si>
  <si>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</si>
  <si>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</si>
  <si>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</si>
  <si>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</si>
  <si>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</si>
  <si>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</si>
  <si>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</si>
  <si>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</si>
  <si>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</si>
  <si>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</si>
  <si>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</si>
  <si>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</si>
  <si>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</si>
  <si>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</si>
  <si>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</si>
  <si>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</si>
  <si>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</si>
  <si>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</si>
  <si>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</si>
  <si>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</si>
  <si>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</si>
  <si>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</si>
  <si>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</si>
  <si>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</si>
  <si>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</si>
  <si>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</si>
  <si>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</si>
  <si>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</si>
  <si>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</si>
  <si>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</si>
  <si>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</si>
  <si>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</si>
  <si>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</si>
  <si>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</si>
  <si>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</si>
  <si>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</si>
  <si>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</si>
  <si>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</si>
  <si>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</si>
  <si>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</si>
  <si>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</si>
  <si>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</si>
  <si>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</si>
  <si>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</si>
  <si>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</si>
  <si>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</si>
  <si>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</si>
  <si>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</si>
  <si>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</si>
  <si>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</si>
  <si>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</si>
  <si>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</si>
  <si>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</si>
  <si>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</si>
  <si>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</si>
  <si>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</si>
  <si>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</si>
  <si>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</si>
  <si>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</si>
  <si>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</si>
  <si>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</si>
  <si>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</si>
  <si>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</si>
  <si>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</si>
  <si>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</si>
  <si>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</si>
  <si>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</si>
  <si>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</si>
  <si>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</si>
  <si>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</si>
  <si>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</si>
  <si>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</si>
  <si>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</si>
  <si>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</si>
  <si>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</si>
  <si>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</si>
  <si>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</si>
  <si>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</si>
  <si>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</si>
  <si>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</si>
  <si>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</si>
  <si>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</si>
  <si>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</si>
  <si>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</si>
  <si>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</si>
  <si>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</si>
  <si>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</si>
  <si>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</si>
  <si>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</si>
  <si>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</si>
  <si>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</si>
  <si>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</si>
  <si>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</si>
  <si>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</si>
  <si>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</si>
  <si>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</si>
  <si>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</si>
  <si>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</si>
  <si>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</si>
  <si>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</si>
  <si>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</si>
  <si>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</si>
  <si>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</si>
  <si>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</si>
  <si>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</si>
  <si>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</si>
  <si>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</si>
  <si>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</si>
  <si>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</si>
  <si>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</si>
  <si>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</si>
  <si>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</si>
  <si>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</si>
  <si>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</si>
  <si>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</si>
  <si>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</si>
  <si>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</si>
  <si>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</si>
  <si>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</si>
  <si>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</si>
  <si>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</si>
  <si>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</si>
  <si>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</si>
  <si>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</si>
  <si>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</si>
  <si>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</si>
  <si>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</si>
  <si>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</si>
  <si>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</si>
  <si>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</si>
  <si>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</si>
  <si>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</si>
  <si>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</si>
  <si>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</si>
  <si>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</si>
  <si>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</si>
  <si>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</si>
  <si>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</si>
  <si>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</si>
  <si>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</si>
  <si>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</si>
  <si>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</si>
  <si>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</si>
  <si>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</si>
  <si>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</si>
  <si>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</si>
  <si>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</si>
  <si>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</si>
  <si>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</si>
  <si>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</si>
  <si>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</si>
  <si>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</si>
  <si>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</si>
  <si>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</si>
  <si>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</si>
  <si>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</si>
  <si>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</si>
  <si>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</si>
  <si>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</si>
  <si>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</si>
  <si>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</si>
  <si>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</si>
  <si>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</si>
  <si>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</si>
  <si>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</si>
  <si>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</si>
  <si>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</si>
  <si>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</si>
  <si>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</si>
  <si>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</si>
  <si>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</si>
  <si>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</si>
  <si>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</si>
  <si>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</si>
  <si>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</si>
  <si>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</si>
  <si>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</si>
  <si>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</si>
  <si>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</si>
  <si>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</si>
  <si>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</si>
  <si>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</si>
  <si>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</si>
  <si>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</si>
  <si>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</si>
  <si>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</si>
  <si>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</si>
  <si>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</si>
  <si>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</si>
  <si>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</si>
  <si>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</si>
  <si>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</si>
  <si>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</si>
  <si>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</si>
  <si>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</si>
  <si>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</si>
  <si>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</si>
  <si>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</si>
  <si>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</si>
  <si>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</si>
  <si>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</si>
  <si>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</si>
  <si>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</si>
  <si>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</si>
  <si>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</si>
  <si>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</si>
  <si>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</si>
  <si>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</si>
  <si>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</si>
  <si>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</si>
  <si>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</si>
  <si>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</si>
  <si>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</si>
  <si>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</si>
  <si>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</si>
  <si>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</si>
  <si>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</si>
  <si>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</si>
  <si>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</si>
  <si>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</si>
  <si>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</si>
  <si>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</si>
  <si>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</si>
  <si>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</si>
  <si>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</si>
  <si>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</si>
  <si>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</si>
  <si>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</si>
  <si>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</si>
  <si>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</si>
  <si>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</si>
  <si>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</si>
  <si>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</si>
  <si>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</si>
  <si>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</si>
  <si>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</si>
  <si>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</si>
  <si>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</si>
  <si>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</si>
  <si>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</si>
  <si>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</si>
  <si>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</si>
  <si>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</si>
  <si>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</si>
  <si>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</si>
  <si>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</si>
  <si>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</si>
  <si>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</si>
  <si>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</si>
  <si>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</si>
  <si>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</si>
  <si>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</si>
  <si>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</si>
  <si>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</si>
  <si>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</si>
  <si>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</si>
  <si>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</si>
  <si>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</si>
  <si>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</si>
  <si>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</si>
  <si>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</si>
  <si>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</si>
  <si>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</si>
  <si>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</si>
  <si>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</si>
  <si>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</si>
  <si>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</si>
  <si>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</si>
  <si>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</si>
  <si>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</si>
  <si>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</si>
  <si>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</si>
  <si>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</si>
  <si>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</si>
  <si>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</si>
  <si>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</si>
  <si>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</si>
  <si>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</si>
  <si>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</si>
  <si>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</si>
  <si>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</si>
  <si>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</si>
  <si>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</si>
  <si>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</si>
  <si>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</si>
  <si>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</si>
  <si>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</si>
  <si>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</si>
  <si>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</si>
  <si>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</si>
  <si>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</si>
  <si>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</si>
  <si>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</si>
  <si>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</si>
  <si>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</si>
  <si>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</si>
  <si>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</si>
  <si>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</si>
  <si>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</si>
  <si>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</si>
  <si>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</si>
  <si>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</si>
  <si>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</si>
  <si>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</si>
  <si>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</si>
  <si>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</si>
  <si>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</si>
  <si>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</si>
  <si>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</si>
  <si>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</si>
  <si>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</si>
  <si>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</si>
  <si>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</si>
  <si>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</si>
  <si>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</si>
  <si>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</si>
  <si>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</si>
  <si>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</si>
  <si>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</si>
  <si>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</si>
  <si>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</si>
  <si>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</si>
  <si>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</si>
  <si>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</si>
  <si>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</si>
  <si>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</si>
  <si>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</si>
  <si>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</si>
  <si>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</si>
  <si>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</si>
  <si>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</si>
  <si>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</si>
  <si>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</si>
  <si>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</si>
  <si>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</si>
  <si>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</si>
  <si>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</si>
  <si>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</si>
  <si>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</si>
  <si>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</si>
  <si>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</si>
  <si>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</si>
  <si>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</si>
  <si>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</si>
  <si>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</si>
  <si>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</si>
  <si>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</si>
  <si>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</si>
  <si>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</si>
  <si>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</si>
  <si>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</si>
  <si>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</si>
  <si>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</si>
  <si>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</si>
  <si>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</si>
  <si>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</si>
  <si>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</si>
  <si>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</si>
  <si>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</si>
  <si>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</si>
  <si>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</si>
  <si>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</si>
  <si>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</si>
  <si>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</si>
  <si>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</si>
  <si>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</si>
  <si>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</si>
  <si>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</si>
  <si>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</si>
  <si>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</si>
  <si>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</si>
  <si>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</si>
  <si>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</si>
  <si>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</si>
  <si>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</si>
  <si>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</si>
  <si>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</si>
  <si>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</si>
  <si>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</si>
  <si>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</si>
  <si>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</si>
  <si>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</si>
  <si>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</si>
  <si>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</si>
  <si>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</si>
  <si>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</si>
  <si>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</si>
  <si>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</si>
  <si>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</si>
  <si>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</si>
  <si>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</si>
  <si>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</si>
  <si>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</si>
  <si>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</si>
  <si>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</si>
  <si>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</si>
  <si>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</si>
  <si>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</si>
  <si>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</si>
  <si>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</si>
  <si>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</si>
  <si>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</si>
  <si>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</si>
  <si>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</si>
  <si>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</si>
  <si>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</si>
  <si>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</si>
  <si>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</si>
  <si>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</si>
  <si>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</si>
  <si>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</si>
  <si>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</si>
  <si>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</si>
  <si>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</si>
  <si>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</si>
  <si>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</si>
  <si>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</si>
  <si>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</si>
  <si>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</si>
  <si>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</si>
  <si>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</si>
  <si>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</si>
  <si>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</si>
  <si>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</si>
  <si>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</si>
  <si>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</si>
  <si>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</si>
  <si>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</si>
  <si>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</si>
  <si>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</si>
  <si>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</si>
  <si>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</si>
  <si>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</si>
  <si>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</si>
  <si>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</si>
  <si>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</si>
  <si>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</si>
  <si>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</si>
  <si>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</si>
  <si>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</si>
  <si>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</si>
  <si>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</si>
  <si>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</si>
  <si>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</si>
  <si>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</si>
  <si>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</si>
  <si>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</si>
  <si>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</si>
  <si>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</si>
  <si>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</si>
  <si>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</si>
  <si>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</si>
  <si>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</si>
  <si>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</si>
  <si>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</si>
  <si>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</si>
  <si>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</si>
  <si>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</si>
  <si>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</si>
  <si>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</si>
  <si>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</si>
  <si>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</si>
  <si>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</si>
  <si>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</si>
  <si>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</si>
  <si>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</si>
  <si>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</si>
  <si>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</si>
  <si>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</si>
  <si>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</si>
  <si>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</si>
  <si>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</si>
  <si>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</si>
  <si>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</si>
  <si>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</si>
  <si>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</si>
  <si>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</si>
  <si>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</si>
  <si>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</si>
  <si>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</si>
  <si>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</si>
  <si>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</si>
  <si>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</si>
  <si>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</si>
  <si>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</si>
  <si>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</si>
  <si>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</si>
  <si>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</si>
  <si>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</si>
  <si>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</si>
  <si>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</si>
  <si>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</si>
  <si>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</si>
  <si>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</si>
  <si>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</si>
  <si>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</si>
  <si>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</si>
  <si>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</si>
  <si>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</si>
  <si>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</si>
  <si>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</si>
  <si>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</si>
  <si>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</si>
  <si>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</si>
  <si>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</si>
  <si>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</si>
  <si>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</si>
  <si>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</si>
  <si>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</si>
  <si>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</si>
  <si>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</si>
  <si>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</si>
  <si>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</si>
  <si>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</si>
  <si>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</si>
  <si>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</si>
  <si>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</si>
  <si>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</si>
  <si>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</si>
  <si>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</si>
  <si>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</si>
  <si>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</si>
  <si>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</si>
  <si>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</si>
  <si>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</si>
  <si>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</si>
  <si>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</si>
  <si>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</si>
  <si>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</si>
  <si>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</si>
  <si>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</si>
  <si>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</si>
  <si>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</si>
  <si>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</si>
  <si>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</si>
  <si>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</si>
  <si>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</si>
  <si>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</si>
  <si>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</si>
  <si>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</si>
  <si>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</si>
  <si>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</si>
  <si>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</si>
  <si>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</si>
  <si>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</si>
  <si>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</si>
  <si>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</si>
  <si>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</si>
  <si>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</si>
  <si>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</si>
  <si>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</si>
  <si>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</si>
  <si>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</si>
  <si>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</si>
  <si>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</si>
  <si>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</si>
  <si>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</si>
  <si>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</si>
  <si>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</si>
  <si>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</si>
  <si>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</si>
  <si>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</si>
  <si>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</si>
  <si>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</si>
  <si>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</si>
  <si>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</si>
  <si>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</si>
  <si>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</si>
  <si>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</si>
  <si>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</si>
  <si>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</si>
  <si>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</si>
  <si>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</si>
  <si>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</si>
  <si>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</si>
  <si>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</si>
  <si>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</si>
  <si>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</si>
  <si>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</si>
  <si>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</si>
  <si>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</si>
  <si>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</si>
  <si>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</si>
  <si>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</si>
  <si>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</si>
  <si>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</si>
  <si>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</si>
  <si>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</si>
  <si>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</si>
  <si>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</si>
  <si>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</si>
  <si>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</si>
  <si>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</si>
  <si>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</si>
  <si>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</si>
  <si>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</si>
  <si>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</si>
  <si>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</si>
  <si>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</si>
  <si>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</si>
  <si>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</si>
  <si>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</si>
  <si>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</si>
  <si>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</si>
  <si>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</si>
  <si>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</si>
  <si>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</si>
  <si>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</si>
  <si>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</si>
  <si>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</si>
  <si>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</si>
  <si>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</si>
  <si>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</si>
  <si>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</si>
  <si>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</si>
  <si>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</si>
  <si>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</si>
  <si>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</si>
  <si>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</si>
  <si>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</si>
  <si>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</si>
  <si>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</si>
  <si>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</si>
  <si>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</si>
  <si>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</si>
  <si>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</si>
  <si>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</si>
  <si>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</si>
  <si>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</si>
  <si>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</si>
  <si>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</si>
  <si>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</si>
  <si>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</si>
  <si>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</si>
  <si>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</si>
  <si>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</si>
  <si>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</si>
  <si>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</si>
  <si>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</si>
  <si>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</si>
  <si>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</si>
  <si>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</si>
  <si>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</si>
  <si>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</si>
  <si>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</si>
  <si>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</si>
  <si>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</si>
  <si>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</si>
  <si>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</si>
  <si>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</si>
  <si>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</si>
  <si>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</si>
  <si>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</si>
  <si>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</si>
  <si>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</si>
  <si>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</si>
  <si>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</si>
  <si>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</si>
  <si>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</si>
  <si>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</si>
  <si>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</si>
  <si>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</si>
  <si>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</si>
  <si>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</si>
  <si>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</si>
  <si>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</si>
  <si>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</si>
  <si>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</si>
  <si>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</si>
  <si>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</si>
  <si>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</si>
  <si>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</si>
  <si>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</si>
  <si>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</si>
  <si>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</si>
  <si>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</si>
  <si>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</si>
  <si>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</si>
  <si>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</si>
  <si>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</si>
  <si>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</si>
  <si>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</si>
  <si>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</si>
  <si>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</si>
  <si>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</si>
  <si>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</si>
  <si>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</si>
  <si>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</si>
  <si>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</si>
  <si>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</si>
  <si>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</si>
  <si>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</si>
  <si>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</si>
  <si>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</si>
  <si>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</si>
  <si>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</si>
  <si>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</si>
  <si>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</si>
  <si>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</si>
  <si>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</si>
  <si>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</si>
  <si>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</si>
  <si>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</si>
  <si>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</si>
  <si>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</si>
  <si>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</si>
  <si>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</si>
  <si>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</si>
  <si>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</si>
  <si>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</si>
  <si>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</si>
  <si>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</si>
  <si>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</si>
  <si>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</si>
  <si>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</si>
  <si>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</si>
  <si>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</si>
  <si>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</si>
  <si>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</si>
  <si>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</si>
  <si>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</si>
  <si>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</si>
  <si>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</si>
  <si>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</si>
  <si>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</si>
  <si>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</si>
  <si>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</si>
  <si>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</si>
  <si>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</si>
  <si>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</si>
  <si>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</si>
  <si>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</si>
  <si>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</si>
  <si>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</si>
  <si>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</si>
  <si>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</si>
  <si>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</si>
  <si>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</si>
  <si>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</si>
  <si>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</si>
  <si>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</si>
  <si>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</si>
  <si>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</si>
  <si>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</si>
  <si>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</si>
  <si>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</si>
  <si>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</si>
  <si>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</si>
  <si>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</si>
  <si>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</si>
  <si>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</si>
  <si>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</si>
  <si>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</si>
  <si>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</si>
  <si>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</si>
  <si>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</si>
  <si>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</si>
  <si>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</si>
  <si>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</si>
  <si>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</si>
  <si>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</si>
  <si>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</si>
  <si>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</si>
  <si>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</si>
  <si>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</si>
  <si>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</si>
  <si>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</si>
  <si>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</si>
  <si>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</si>
  <si>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</si>
  <si>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</si>
  <si>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</si>
  <si>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</si>
  <si>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</si>
  <si>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</si>
  <si>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</si>
  <si>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</si>
  <si>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</si>
  <si>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</si>
  <si>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</si>
  <si>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</si>
  <si>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</si>
  <si>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</si>
  <si>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</si>
  <si>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</si>
  <si>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</si>
  <si>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</si>
  <si>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</si>
  <si>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</si>
  <si>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</si>
  <si>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</si>
  <si>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</si>
  <si>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</si>
  <si>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</si>
  <si>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</si>
  <si>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</si>
  <si>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</si>
  <si>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</si>
  <si>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</si>
  <si>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</si>
  <si>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</si>
  <si>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</si>
  <si>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</si>
  <si>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</si>
  <si>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</si>
  <si>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</si>
  <si>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</si>
  <si>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</si>
  <si>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</si>
  <si>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</si>
  <si>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</si>
  <si>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</si>
  <si>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</si>
  <si>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</si>
  <si>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</si>
  <si>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</si>
  <si>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</si>
  <si>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</si>
  <si>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</si>
  <si>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</si>
  <si>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</si>
  <si>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</si>
  <si>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</si>
  <si>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</si>
  <si>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</si>
  <si>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</si>
  <si>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</si>
  <si>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</si>
  <si>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</si>
  <si>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</si>
  <si>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</si>
  <si>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</si>
  <si>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</si>
  <si>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</si>
  <si>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</si>
  <si>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</si>
  <si>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</si>
  <si>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</si>
  <si>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</si>
  <si>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</si>
  <si>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</si>
  <si>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</si>
  <si>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</si>
  <si>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</si>
  <si>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</si>
  <si>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</si>
  <si>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</si>
  <si>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</si>
  <si>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</si>
  <si>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</si>
  <si>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</si>
  <si>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</si>
  <si>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</si>
  <si>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</si>
  <si>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</si>
  <si>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</si>
  <si>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</si>
  <si>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</si>
  <si>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</si>
  <si>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</si>
  <si>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</si>
  <si>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</si>
  <si>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</si>
  <si>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</si>
  <si>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</si>
  <si>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</si>
  <si>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</si>
  <si>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</si>
  <si>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</si>
  <si>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</si>
  <si>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</si>
  <si>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</si>
  <si>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</si>
  <si>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</si>
  <si>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</si>
  <si>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</si>
  <si>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</si>
  <si>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</si>
  <si>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</si>
  <si>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</si>
  <si>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</si>
  <si>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</si>
  <si>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</si>
  <si>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</si>
  <si>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</si>
  <si>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</si>
  <si>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</si>
  <si>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</si>
  <si>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</si>
  <si>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</si>
  <si>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</si>
  <si>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</si>
  <si>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</si>
  <si>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</si>
  <si>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</si>
  <si>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</si>
  <si>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</si>
  <si>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</si>
  <si>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</si>
  <si>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</si>
  <si>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</si>
  <si>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</si>
  <si>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</si>
  <si>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</si>
  <si>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</si>
  <si>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</si>
  <si>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</si>
  <si>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</si>
  <si>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</si>
  <si>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</si>
  <si>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</si>
  <si>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</si>
  <si>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</si>
  <si>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</si>
  <si>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</si>
  <si>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</si>
  <si>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</si>
  <si>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</si>
  <si>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</si>
  <si>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</si>
  <si>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</si>
  <si>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</si>
  <si>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</si>
  <si>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</si>
  <si>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</si>
  <si>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</si>
  <si>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</si>
  <si>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</si>
  <si>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</si>
  <si>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</si>
  <si>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</si>
  <si>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</si>
  <si>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</si>
  <si>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</si>
  <si>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</si>
  <si>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</si>
  <si>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</si>
  <si>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</si>
  <si>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</si>
  <si>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</si>
  <si>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</si>
  <si>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</si>
  <si>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</si>
  <si>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</si>
  <si>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</si>
  <si>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</si>
  <si>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</si>
  <si>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</si>
  <si>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</si>
  <si>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</si>
  <si>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</si>
  <si>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</si>
  <si>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</si>
  <si>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</si>
  <si>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</si>
  <si>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</si>
  <si>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</si>
  <si>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</si>
  <si>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</si>
  <si>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</si>
  <si>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</si>
  <si>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</si>
  <si>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</si>
  <si>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</si>
  <si>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</si>
  <si>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</si>
  <si>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</si>
  <si>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</si>
  <si>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</si>
  <si>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</si>
  <si>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</si>
  <si>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</si>
  <si>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</si>
  <si>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</si>
  <si>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</si>
  <si>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</si>
  <si>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</si>
  <si>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</si>
  <si>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</si>
  <si>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</si>
  <si>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</si>
  <si>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</si>
  <si>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</si>
  <si>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</si>
  <si>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</si>
  <si>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</si>
  <si>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</si>
  <si>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</si>
  <si>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</si>
  <si>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</si>
  <si>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</si>
  <si>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</si>
  <si>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</si>
  <si>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</si>
  <si>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</si>
  <si>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</si>
  <si>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</si>
  <si>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</si>
  <si>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</si>
  <si>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</si>
  <si>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</si>
  <si>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</si>
  <si>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</si>
  <si>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</si>
  <si>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</si>
  <si>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</si>
  <si>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</si>
  <si>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</si>
  <si>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</si>
  <si>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</si>
  <si>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</si>
  <si>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</si>
  <si>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</si>
  <si>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</si>
  <si>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</si>
  <si>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</si>
  <si>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</si>
  <si>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</si>
  <si>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</si>
  <si>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</si>
  <si>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</si>
  <si>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</si>
  <si>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</si>
  <si>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</si>
  <si>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</si>
  <si>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</si>
  <si>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</si>
  <si>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</si>
  <si>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</si>
  <si>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</si>
  <si>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</si>
  <si>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</si>
  <si>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</si>
  <si>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</si>
  <si>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</si>
  <si>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</si>
  <si>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</si>
  <si>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</si>
  <si>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</si>
  <si>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</si>
  <si>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</si>
  <si>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</si>
  <si>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</si>
  <si>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</si>
  <si>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</si>
  <si>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</si>
  <si>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</si>
  <si>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</si>
  <si>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</si>
  <si>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</si>
  <si>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</si>
  <si>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</si>
  <si>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</si>
  <si>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</si>
  <si>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</si>
  <si>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</si>
  <si>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</si>
  <si>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</si>
  <si>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</si>
  <si>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</si>
  <si>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</si>
  <si>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</si>
  <si>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</si>
  <si>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</si>
  <si>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</si>
  <si>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</si>
  <si>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</si>
  <si>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</si>
  <si>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</si>
  <si>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</si>
  <si>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</si>
  <si>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</si>
  <si>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</si>
  <si>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</si>
  <si>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</si>
  <si>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</si>
  <si>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</si>
  <si>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</si>
  <si>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</si>
  <si>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</si>
  <si>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</si>
  <si>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</si>
  <si>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</si>
  <si>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</si>
  <si>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</si>
  <si>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</si>
  <si>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</si>
  <si>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</si>
  <si>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</si>
  <si>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</si>
  <si>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</si>
  <si>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</si>
  <si>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</si>
  <si>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</si>
  <si>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</si>
  <si>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</si>
  <si>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</si>
  <si>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</si>
  <si>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</si>
  <si>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</si>
  <si>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</si>
  <si>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</si>
  <si>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</si>
  <si>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</si>
  <si>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</si>
  <si>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</si>
  <si>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</si>
  <si>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</si>
  <si>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</si>
  <si>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</si>
  <si>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</si>
  <si>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</si>
  <si>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</si>
  <si>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</si>
  <si>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</si>
  <si>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</si>
  <si>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</si>
  <si>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</si>
  <si>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</si>
  <si>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</si>
  <si>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</si>
  <si>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</si>
  <si>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</si>
  <si>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</si>
  <si>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</si>
  <si>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</si>
  <si>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</si>
  <si>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</si>
  <si>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</si>
  <si>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</si>
  <si>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</si>
  <si>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</si>
  <si>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</si>
  <si>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</si>
  <si>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</si>
  <si>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</si>
  <si>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</si>
  <si>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</si>
  <si>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</si>
  <si>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</si>
  <si>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</si>
  <si>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</si>
  <si>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</si>
  <si>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</si>
  <si>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</si>
  <si>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</si>
  <si>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</si>
  <si>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</si>
  <si>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</si>
  <si>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</si>
  <si>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</si>
  <si>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</si>
  <si>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</si>
  <si>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</si>
  <si>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</si>
  <si>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</si>
  <si>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</si>
  <si>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</si>
  <si>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</si>
  <si>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</si>
  <si>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</si>
  <si>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</si>
  <si>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</si>
  <si>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</si>
  <si>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</si>
  <si>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</si>
  <si>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</si>
  <si>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</si>
  <si>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</si>
  <si>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</si>
  <si>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</si>
  <si>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</si>
  <si>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</si>
  <si>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</si>
  <si>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</si>
  <si>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</si>
  <si>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</si>
  <si>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</si>
  <si>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</si>
  <si>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</si>
  <si>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</si>
  <si>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</si>
  <si>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</si>
  <si>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</si>
  <si>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</si>
  <si>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</si>
  <si>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</si>
  <si>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</si>
  <si>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</si>
  <si>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</si>
  <si>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</si>
  <si>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</si>
  <si>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</si>
  <si>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</si>
  <si>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</si>
  <si>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</si>
  <si>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</si>
  <si>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</si>
  <si>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</si>
  <si>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</si>
  <si>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</si>
  <si>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</si>
  <si>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</si>
  <si>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</si>
  <si>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</si>
  <si>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</si>
  <si>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</si>
  <si>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</si>
  <si>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</si>
  <si>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</si>
  <si>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</si>
  <si>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</si>
  <si>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</si>
  <si>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</si>
  <si>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</si>
  <si>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</si>
  <si>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</si>
  <si>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</si>
  <si>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</si>
  <si>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</si>
  <si>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</si>
  <si>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</si>
  <si>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</si>
  <si>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</si>
  <si>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</si>
  <si>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</si>
  <si>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</si>
  <si>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</si>
  <si>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</si>
  <si>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</si>
  <si>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</si>
  <si>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</si>
  <si>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</si>
  <si>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</si>
  <si>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</si>
  <si>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</si>
  <si>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</si>
  <si>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</si>
  <si>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</si>
  <si>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</si>
  <si>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</si>
  <si>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</si>
  <si>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</si>
  <si>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</si>
  <si>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</si>
  <si>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</si>
  <si>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</si>
  <si>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</si>
  <si>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</si>
  <si>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</si>
  <si>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</si>
  <si>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</si>
  <si>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</si>
  <si>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</si>
  <si>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</si>
  <si>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</si>
  <si>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</si>
  <si>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</si>
  <si>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</si>
  <si>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</si>
  <si>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</si>
  <si>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</si>
  <si>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</si>
  <si>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</si>
  <si>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</si>
  <si>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</si>
  <si>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</si>
  <si>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</si>
  <si>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</si>
  <si>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</si>
  <si>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</si>
  <si>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</si>
  <si>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</si>
  <si>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</si>
  <si>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</si>
  <si>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</si>
  <si>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</si>
  <si>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</si>
  <si>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</si>
  <si>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</si>
  <si>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</si>
  <si>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</si>
  <si>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</si>
  <si>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</si>
  <si>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</si>
  <si>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</si>
  <si>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</si>
  <si>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</si>
  <si>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</si>
  <si>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</si>
  <si>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</si>
  <si>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</si>
  <si>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</si>
  <si>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</si>
  <si>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</si>
  <si>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</si>
  <si>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</si>
  <si>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</si>
  <si>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</si>
  <si>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</si>
  <si>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</si>
  <si>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</si>
  <si>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</si>
  <si>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</si>
  <si>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</si>
  <si>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</si>
  <si>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</si>
  <si>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</si>
  <si>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</si>
  <si>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</si>
  <si>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</si>
  <si>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</si>
  <si>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</si>
  <si>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</si>
  <si>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</si>
  <si>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</si>
  <si>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</si>
  <si>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</si>
  <si>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</si>
  <si>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</si>
  <si>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</si>
  <si>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</si>
  <si>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</si>
  <si>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</si>
  <si>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</si>
  <si>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</si>
  <si>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</si>
  <si>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</si>
  <si>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</si>
  <si>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</si>
  <si>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</si>
  <si>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</si>
  <si>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</si>
  <si>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</si>
  <si>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</si>
  <si>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</si>
  <si>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</si>
  <si>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</si>
  <si>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</si>
  <si>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</si>
  <si>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</si>
  <si>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</si>
  <si>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</si>
  <si>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</si>
  <si>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</si>
  <si>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</si>
  <si>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</si>
  <si>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</si>
  <si>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</si>
  <si>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</si>
  <si>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</si>
  <si>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</si>
  <si>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</si>
  <si>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</si>
  <si>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</si>
  <si>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</si>
  <si>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</si>
  <si>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</si>
  <si>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</si>
  <si>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</si>
  <si>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</si>
  <si>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</si>
  <si>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</si>
  <si>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</si>
  <si>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</si>
  <si>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</si>
  <si>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</si>
  <si>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</si>
  <si>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</si>
  <si>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</si>
  <si>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</si>
  <si>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</si>
  <si>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</si>
  <si>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</si>
  <si>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</si>
  <si>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</si>
  <si>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</si>
  <si>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</si>
  <si>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</si>
  <si>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</si>
  <si>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</si>
  <si>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</si>
  <si>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</si>
  <si>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</si>
  <si>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</si>
  <si>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</si>
  <si>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</si>
  <si>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</si>
  <si>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</si>
  <si>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</si>
  <si>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</si>
  <si>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</si>
  <si>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</si>
  <si>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</si>
  <si>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</si>
  <si>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</si>
  <si>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</si>
  <si>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</si>
  <si>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</si>
  <si>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</si>
  <si>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</si>
  <si>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</si>
  <si>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</si>
  <si>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</si>
  <si>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</si>
  <si>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</si>
  <si>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</si>
  <si>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</si>
  <si>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</si>
  <si>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</si>
  <si>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</si>
  <si>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</si>
  <si>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</si>
  <si>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</si>
  <si>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</si>
  <si>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</si>
  <si>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</si>
  <si>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</si>
  <si>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</si>
  <si>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</si>
  <si>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</si>
  <si>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</si>
  <si>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</si>
  <si>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</si>
  <si>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</si>
  <si>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</si>
  <si>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</si>
  <si>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</si>
  <si>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</si>
  <si>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</si>
  <si>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</si>
  <si>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</si>
  <si>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</si>
  <si>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</si>
  <si>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</si>
  <si>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</si>
  <si>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</si>
  <si>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</si>
  <si>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</si>
  <si>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</si>
  <si>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</si>
  <si>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</si>
  <si>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</si>
  <si>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</si>
  <si>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</si>
  <si>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</si>
  <si>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</si>
  <si>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</si>
  <si>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</si>
  <si>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</si>
  <si>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</si>
  <si>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</si>
  <si>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</si>
  <si>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</si>
  <si>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</si>
  <si>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</si>
  <si>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</si>
  <si>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</si>
  <si>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</si>
  <si>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</si>
  <si>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</si>
  <si>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</si>
  <si>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</si>
  <si>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</si>
  <si>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</si>
  <si>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</si>
  <si>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</si>
  <si>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</si>
  <si>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</si>
  <si>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</si>
  <si>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</si>
  <si>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</si>
  <si>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</si>
  <si>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</si>
  <si>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</si>
  <si>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</si>
  <si>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</si>
  <si>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</si>
  <si>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</si>
  <si>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</si>
  <si>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</si>
  <si>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</si>
  <si>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</si>
  <si>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</si>
  <si>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</si>
  <si>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</si>
  <si>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</si>
  <si>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</si>
  <si>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</si>
  <si>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</si>
  <si>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</si>
  <si>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</si>
  <si>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</si>
  <si>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</si>
  <si>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</si>
  <si>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</si>
  <si>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</si>
  <si>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</si>
  <si>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</si>
  <si>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</si>
  <si>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</si>
  <si>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</si>
  <si>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</si>
  <si>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</si>
  <si>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</si>
  <si>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</si>
  <si>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</si>
  <si>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</si>
  <si>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</si>
  <si>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</si>
  <si>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</si>
  <si>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</si>
  <si>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</si>
  <si>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</si>
  <si>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</si>
  <si>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</si>
  <si>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</si>
  <si>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</si>
  <si>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</si>
  <si>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</si>
  <si>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</si>
  <si>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</si>
  <si>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</si>
  <si>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</si>
  <si>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</si>
  <si>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</si>
  <si>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</si>
  <si>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</si>
  <si>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</si>
  <si>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</si>
  <si>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</si>
  <si>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</si>
  <si>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</si>
  <si>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</si>
  <si>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</si>
  <si>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</si>
  <si>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</si>
  <si>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</si>
  <si>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</si>
  <si>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</si>
  <si>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</si>
  <si>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</si>
  <si>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</si>
  <si>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</si>
  <si>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</si>
  <si>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</si>
  <si>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</si>
  <si>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</si>
  <si>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</si>
  <si>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</si>
  <si>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</si>
  <si>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</si>
  <si>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</si>
  <si>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</si>
  <si>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</si>
  <si>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</si>
  <si>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</si>
  <si>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</si>
  <si>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</si>
  <si>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</si>
  <si>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</si>
  <si>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</si>
  <si>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</si>
  <si>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</si>
  <si>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</si>
  <si>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</si>
  <si>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</si>
  <si>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</si>
  <si>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</si>
  <si>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</si>
  <si>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</si>
  <si>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</si>
  <si>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</si>
  <si>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</si>
  <si>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</si>
  <si>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</si>
  <si>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</si>
  <si>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</si>
  <si>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</si>
  <si>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</si>
  <si>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</si>
  <si>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</si>
  <si>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</si>
  <si>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</si>
  <si>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</si>
  <si>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</si>
  <si>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</si>
  <si>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</si>
  <si>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</si>
  <si>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</si>
  <si>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</si>
  <si>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</si>
  <si>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</si>
  <si>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</si>
  <si>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</si>
  <si>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</si>
  <si>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</si>
  <si>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</si>
  <si>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</si>
  <si>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</si>
  <si>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</si>
  <si>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</si>
  <si>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</si>
  <si>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</si>
  <si>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</si>
  <si>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</si>
  <si>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</si>
  <si>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</si>
  <si>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</si>
  <si>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</si>
  <si>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</si>
  <si>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</si>
  <si>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</si>
  <si>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</si>
  <si>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</si>
  <si>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</si>
  <si>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</si>
  <si>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</si>
  <si>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</si>
  <si>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</si>
  <si>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</si>
  <si>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</si>
  <si>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</si>
  <si>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</si>
  <si>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</si>
  <si>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</si>
  <si>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</si>
  <si>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</si>
  <si>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</si>
  <si>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</si>
  <si>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</si>
  <si>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</si>
  <si>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</si>
  <si>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</si>
  <si>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</si>
  <si>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</si>
  <si>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</si>
  <si>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</si>
  <si>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</si>
  <si>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</si>
  <si>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</si>
  <si>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</si>
  <si>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</si>
  <si>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</si>
  <si>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</si>
  <si>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</si>
  <si>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</si>
  <si>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</si>
  <si>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</si>
  <si>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</si>
  <si>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</si>
  <si>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</si>
  <si>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</si>
  <si>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</si>
  <si>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</si>
  <si>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</si>
  <si>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</si>
  <si>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</si>
  <si>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</si>
  <si>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</si>
  <si>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</si>
  <si>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</si>
  <si>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</si>
  <si>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</si>
  <si>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</si>
  <si>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</si>
  <si>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</si>
  <si>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</si>
  <si>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</si>
  <si>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</si>
  <si>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</si>
  <si>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</si>
  <si>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</si>
  <si>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</si>
  <si>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</si>
  <si>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</si>
  <si>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</si>
  <si>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</si>
  <si>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</si>
  <si>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</si>
  <si>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</si>
  <si>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</si>
  <si>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</si>
  <si>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</si>
  <si>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</si>
  <si>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</si>
  <si>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</si>
  <si>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</si>
  <si>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</si>
  <si>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</si>
  <si>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</si>
  <si>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</si>
  <si>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</si>
  <si>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</si>
  <si>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</si>
  <si>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</si>
  <si>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</si>
  <si>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</si>
  <si>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</si>
  <si>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</si>
  <si>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</si>
  <si>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</si>
  <si>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</si>
  <si>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</si>
  <si>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</si>
  <si>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</si>
  <si>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</si>
  <si>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</si>
  <si>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</si>
  <si>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</si>
  <si>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</si>
  <si>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</si>
  <si>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</si>
  <si>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</si>
  <si>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</si>
  <si>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</si>
  <si>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</si>
  <si>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</si>
  <si>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</si>
  <si>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</si>
  <si>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</si>
  <si>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</si>
  <si>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</si>
  <si>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</si>
  <si>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</si>
  <si>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</si>
  <si>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</si>
  <si>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</si>
  <si>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</si>
  <si>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</si>
  <si>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</si>
  <si>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</si>
  <si>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</si>
  <si>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</si>
  <si>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</si>
  <si>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</si>
  <si>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</si>
  <si>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</si>
  <si>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</si>
  <si>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</si>
  <si>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</si>
  <si>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</si>
  <si>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</si>
  <si>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</si>
  <si>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</si>
  <si>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</si>
  <si>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</si>
  <si>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</si>
  <si>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</si>
  <si>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</si>
  <si>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</si>
  <si>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</si>
  <si>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</si>
  <si>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</si>
  <si>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</si>
  <si>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</si>
  <si>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</si>
  <si>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</si>
  <si>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</si>
  <si>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</si>
  <si>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</si>
  <si>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</si>
  <si>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</si>
  <si>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</si>
  <si>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</si>
  <si>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</si>
  <si>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</si>
  <si>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</si>
  <si>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</si>
  <si>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</si>
  <si>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</si>
  <si>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</si>
  <si>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</si>
  <si>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</si>
  <si>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</si>
  <si>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</si>
  <si>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</si>
  <si>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</si>
  <si>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</si>
  <si>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</si>
  <si>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</si>
  <si>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</si>
  <si>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</si>
  <si>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</si>
  <si>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</si>
  <si>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</si>
  <si>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</si>
  <si>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</si>
  <si>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</si>
  <si>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</si>
  <si>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</si>
  <si>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</si>
  <si>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</si>
  <si>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</si>
  <si>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</si>
  <si>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</si>
  <si>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</si>
  <si>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</si>
  <si>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</si>
  <si>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</si>
  <si>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</si>
  <si>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</si>
  <si>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</si>
  <si>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</si>
  <si>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</si>
  <si>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</si>
  <si>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</si>
  <si>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</si>
  <si>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</si>
  <si>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</si>
  <si>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</si>
  <si>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</si>
  <si>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</si>
  <si>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</si>
  <si>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</si>
  <si>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</si>
  <si>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</si>
  <si>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</si>
  <si>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</si>
  <si>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</si>
  <si>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</si>
  <si>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</si>
  <si>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</si>
  <si>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</si>
  <si>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</si>
  <si>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</si>
  <si>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</si>
  <si>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</si>
  <si>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</si>
  <si>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</si>
  <si>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</si>
  <si>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</si>
  <si>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</si>
  <si>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</si>
  <si>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</si>
  <si>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</si>
  <si>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</si>
  <si>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</si>
  <si>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</si>
  <si>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</si>
  <si>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</si>
  <si>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</si>
  <si>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</si>
  <si>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</si>
  <si>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</si>
  <si>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</si>
  <si>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</si>
  <si>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</si>
  <si>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</si>
  <si>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</si>
  <si>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</si>
  <si>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</si>
  <si>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</si>
  <si>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</si>
  <si>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</si>
  <si>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</si>
  <si>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</si>
  <si>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</si>
  <si>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</si>
  <si>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</si>
  <si>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</si>
  <si>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</si>
  <si>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</si>
  <si>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</si>
  <si>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</si>
  <si>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</si>
  <si>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</si>
  <si>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</si>
  <si>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</si>
  <si>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</si>
  <si>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</si>
  <si>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</si>
  <si>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</si>
  <si>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</si>
  <si>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</si>
  <si>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</si>
  <si>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</si>
  <si>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</si>
  <si>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</si>
  <si>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</si>
  <si>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</si>
  <si>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</si>
  <si>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</si>
  <si>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</si>
  <si>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</si>
  <si>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</si>
  <si>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</si>
  <si>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</si>
  <si>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</si>
  <si>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</si>
  <si>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</si>
  <si>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</si>
  <si>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</si>
  <si>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</si>
  <si>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</si>
  <si>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</si>
  <si>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</si>
  <si>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</si>
  <si>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</si>
  <si>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</si>
  <si>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</si>
  <si>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</si>
  <si>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</si>
  <si>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</si>
  <si>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</si>
  <si>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</si>
  <si>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</si>
  <si>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</si>
  <si>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</si>
  <si>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</si>
  <si>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</si>
  <si>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</si>
  <si>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</si>
  <si>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</si>
  <si>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</si>
  <si>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</si>
  <si>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</si>
  <si>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</si>
  <si>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</si>
  <si>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</si>
  <si>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</si>
  <si>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</si>
  <si>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</si>
  <si>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</si>
  <si>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</si>
  <si>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</si>
  <si>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</si>
  <si>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</si>
  <si>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</si>
  <si>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</si>
  <si>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</si>
  <si>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</si>
  <si>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</si>
  <si>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</si>
  <si>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</si>
  <si>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</si>
  <si>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</si>
  <si>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</si>
  <si>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</si>
  <si>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</si>
  <si>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</si>
  <si>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</si>
  <si>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</si>
  <si>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</si>
  <si>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</si>
  <si>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</si>
  <si>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</si>
  <si>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</si>
  <si>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</si>
  <si>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</si>
  <si>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</si>
  <si>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</si>
  <si>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</si>
  <si>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</si>
  <si>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</si>
  <si>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</si>
  <si>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</si>
  <si>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</si>
  <si>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</si>
  <si>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</si>
  <si>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</si>
  <si>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</si>
  <si>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</si>
  <si>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</si>
  <si>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</si>
  <si>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</si>
  <si>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</si>
  <si>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</si>
  <si>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</si>
  <si>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</si>
  <si>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</si>
  <si>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</si>
  <si>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</si>
  <si>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</si>
  <si>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</si>
  <si>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</si>
  <si>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</si>
  <si>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</si>
  <si>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</si>
  <si>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</si>
  <si>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</si>
  <si>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</si>
  <si>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</si>
  <si>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</si>
  <si>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</si>
  <si>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</si>
  <si>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</si>
  <si>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</si>
  <si>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</si>
  <si>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</si>
  <si>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</si>
  <si>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</si>
  <si>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</si>
  <si>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</si>
  <si>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</si>
  <si>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</si>
  <si>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</si>
  <si>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</si>
  <si>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</si>
  <si>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</si>
  <si>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</si>
  <si>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</si>
  <si>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</si>
  <si>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</si>
  <si>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</si>
  <si>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</si>
  <si>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</si>
  <si>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</si>
  <si>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</si>
  <si>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</si>
  <si>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</si>
  <si>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</si>
  <si>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</si>
  <si>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</si>
  <si>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</si>
  <si>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</si>
  <si>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</si>
  <si>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</si>
  <si>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</si>
  <si>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</si>
  <si>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</si>
  <si>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</si>
  <si>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</si>
  <si>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</si>
  <si>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</si>
  <si>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</si>
  <si>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</si>
  <si>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</si>
  <si>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</si>
  <si>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</si>
  <si>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</si>
  <si>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</si>
  <si>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</si>
  <si>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</si>
  <si>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</si>
  <si>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</si>
  <si>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</si>
  <si>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</si>
  <si>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</si>
  <si>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</si>
  <si>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</si>
  <si>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</si>
  <si>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</si>
  <si>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</si>
  <si>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</si>
  <si>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</si>
  <si>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</si>
  <si>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</si>
  <si>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</si>
  <si>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</si>
  <si>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</si>
  <si>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</si>
  <si>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</si>
  <si>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</si>
  <si>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</si>
  <si>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</si>
  <si>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</si>
  <si>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</si>
  <si>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</si>
  <si>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</si>
  <si>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</si>
  <si>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</si>
  <si>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</si>
  <si>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</si>
  <si>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</si>
  <si>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</si>
  <si>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</si>
  <si>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</si>
  <si>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</si>
  <si>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</si>
  <si>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</si>
  <si>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</si>
  <si>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</si>
  <si>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</si>
  <si>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</si>
  <si>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</si>
  <si>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</si>
  <si>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</si>
  <si>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</si>
  <si>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</si>
  <si>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</si>
  <si>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</si>
  <si>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</si>
  <si>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</si>
  <si>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</si>
  <si>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</si>
  <si>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</si>
  <si>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</si>
  <si>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</si>
  <si>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</si>
  <si>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</si>
  <si>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</si>
  <si>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</si>
  <si>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</si>
  <si>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</si>
  <si>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</si>
  <si>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</si>
  <si>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</si>
  <si>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</si>
  <si>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</si>
  <si>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</si>
  <si>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</si>
  <si>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</si>
  <si>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</si>
  <si>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</si>
  <si>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</si>
  <si>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</si>
  <si>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</si>
  <si>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</si>
  <si>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</si>
  <si>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</si>
  <si>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</si>
  <si>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</si>
  <si>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</si>
  <si>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</si>
  <si>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</si>
  <si>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</si>
  <si>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</si>
  <si>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</si>
  <si>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</si>
  <si>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</si>
  <si>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</si>
  <si>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</si>
  <si>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</si>
  <si>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</si>
  <si>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</si>
  <si>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</si>
  <si>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</si>
  <si>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</si>
  <si>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</si>
  <si>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</si>
  <si>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</si>
  <si>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</si>
  <si>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</si>
  <si>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</si>
  <si>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</si>
  <si>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</si>
  <si>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</si>
  <si>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</si>
  <si>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</si>
  <si>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</si>
  <si>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</si>
  <si>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</si>
  <si>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</si>
  <si>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</si>
  <si>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</si>
  <si>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</si>
  <si>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</si>
  <si>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</si>
  <si>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</si>
  <si>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</si>
  <si>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</si>
  <si>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</si>
  <si>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</si>
  <si>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</si>
  <si>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</si>
  <si>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</si>
  <si>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</si>
  <si>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</si>
  <si>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</si>
  <si>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</si>
  <si>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</si>
  <si>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</si>
  <si>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</si>
  <si>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</si>
  <si>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</si>
  <si>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</si>
  <si>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</si>
  <si>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</si>
  <si>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</si>
  <si>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</si>
  <si>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</si>
  <si>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</si>
  <si>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</si>
  <si>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</si>
  <si>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</si>
  <si>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</si>
  <si>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</si>
  <si>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</si>
  <si>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</si>
  <si>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</si>
  <si>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</si>
  <si>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</si>
  <si>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</si>
  <si>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</si>
  <si>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</si>
  <si>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</si>
  <si>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</si>
  <si>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</si>
  <si>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</si>
  <si>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</si>
  <si>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</si>
  <si>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</si>
  <si>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</si>
  <si>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</si>
  <si>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</si>
  <si>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</si>
  <si>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</si>
  <si>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</si>
  <si>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</si>
  <si>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</si>
  <si>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</si>
  <si>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</si>
  <si>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</si>
  <si>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</si>
  <si>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</si>
  <si>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</si>
  <si>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</si>
  <si>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</si>
  <si>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</si>
  <si>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</si>
  <si>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</si>
  <si>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</si>
  <si>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</si>
  <si>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</si>
  <si>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</si>
  <si>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</si>
  <si>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</si>
  <si>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</si>
  <si>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</si>
  <si>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</si>
  <si>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</si>
  <si>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</si>
  <si>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</si>
  <si>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</si>
  <si>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</si>
  <si>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</si>
  <si>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</si>
  <si>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</si>
  <si>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</si>
  <si>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</si>
  <si>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</si>
  <si>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</si>
  <si>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</si>
  <si>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</si>
  <si>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</si>
  <si>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</si>
  <si>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</si>
  <si>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</si>
  <si>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</si>
  <si>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</si>
  <si>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</si>
  <si>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</si>
  <si>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</si>
  <si>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</si>
  <si>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</si>
  <si>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</si>
  <si>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</si>
  <si>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</si>
  <si>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</si>
  <si>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</si>
  <si>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</si>
  <si>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</si>
  <si>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</si>
  <si>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</si>
  <si>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</si>
  <si>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</si>
  <si>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</si>
  <si>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</si>
  <si>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</si>
  <si>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</si>
  <si>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</si>
  <si>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</si>
  <si>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</si>
  <si>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</si>
  <si>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</si>
  <si>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</si>
  <si>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</si>
  <si>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</si>
  <si>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</si>
  <si>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</si>
  <si>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</si>
  <si>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</si>
  <si>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</si>
  <si>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</si>
  <si>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</si>
  <si>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</si>
  <si>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</si>
  <si>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</si>
  <si>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</si>
  <si>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</si>
  <si>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</si>
  <si>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</si>
  <si>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</si>
  <si>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</si>
  <si>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</si>
  <si>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</si>
  <si>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</si>
  <si>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</si>
  <si>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</si>
  <si>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</si>
  <si>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</si>
  <si>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</si>
  <si>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</si>
  <si>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</si>
  <si>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</si>
  <si>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</si>
  <si>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</si>
  <si>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</si>
  <si>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</si>
  <si>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</si>
  <si>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</si>
  <si>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</si>
  <si>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</si>
  <si>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</si>
  <si>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</si>
  <si>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</si>
  <si>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</si>
  <si>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</si>
  <si>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</si>
  <si>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</si>
  <si>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</si>
  <si>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</si>
  <si>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</si>
  <si>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</si>
  <si>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</si>
  <si>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</si>
  <si>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</si>
  <si>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</si>
  <si>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</si>
  <si>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</si>
  <si>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</si>
  <si>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</si>
  <si>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</si>
  <si>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</si>
  <si>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</si>
  <si>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</si>
  <si>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</si>
  <si>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</si>
  <si>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</si>
  <si>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</si>
  <si>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</si>
  <si>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</si>
  <si>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</si>
  <si>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</si>
  <si>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</si>
  <si>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</si>
  <si>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</si>
  <si>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</si>
  <si>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</si>
  <si>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</si>
  <si>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</si>
  <si>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</si>
  <si>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</si>
  <si>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</si>
  <si>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</si>
  <si>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</si>
  <si>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</si>
  <si>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</si>
  <si>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</si>
  <si>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</si>
  <si>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</si>
  <si>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</si>
  <si>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</si>
  <si>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</si>
  <si>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</si>
  <si>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</si>
  <si>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</si>
  <si>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</si>
  <si>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</si>
  <si>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</si>
  <si>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</si>
  <si>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</si>
  <si>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</si>
  <si>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</si>
  <si>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</si>
  <si>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</si>
  <si>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</si>
  <si>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</si>
  <si>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</si>
  <si>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</si>
  <si>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</si>
  <si>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</si>
  <si>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</si>
  <si>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</si>
  <si>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</si>
  <si>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</si>
  <si>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</si>
  <si>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</si>
  <si>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</si>
  <si>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</si>
  <si>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</si>
  <si>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</si>
  <si>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</si>
  <si>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</si>
  <si>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</si>
  <si>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</si>
  <si>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</si>
  <si>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</si>
  <si>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</si>
  <si>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</si>
  <si>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</si>
  <si>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</si>
  <si>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</si>
  <si>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</si>
  <si>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</si>
  <si>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</si>
  <si>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</si>
  <si>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</si>
  <si>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</si>
  <si>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</si>
  <si>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</si>
  <si>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</si>
  <si>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</si>
  <si>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</si>
  <si>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</si>
  <si>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</si>
  <si>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</si>
  <si>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</si>
  <si>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</si>
  <si>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</si>
  <si>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</si>
  <si>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</si>
  <si>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</si>
  <si>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</si>
  <si>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</si>
  <si>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</si>
  <si>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</si>
  <si>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</si>
  <si>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</si>
  <si>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</si>
  <si>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</si>
  <si>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</si>
  <si>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</si>
  <si>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</si>
  <si>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</si>
  <si>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</si>
  <si>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</si>
  <si>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</si>
  <si>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</si>
  <si>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</si>
  <si>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</si>
  <si>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</si>
  <si>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</si>
  <si>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</si>
  <si>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</si>
  <si>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</si>
  <si>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</si>
  <si>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</si>
  <si>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</si>
  <si>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</si>
  <si>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</si>
  <si>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</si>
  <si>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</si>
  <si>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</si>
  <si>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</si>
  <si>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</si>
  <si>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</si>
  <si>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</si>
  <si>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</si>
  <si>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</si>
  <si>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</si>
  <si>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</si>
  <si>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</si>
  <si>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</si>
  <si>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</si>
  <si>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</si>
  <si>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</si>
  <si>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</si>
  <si>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</si>
  <si>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</si>
  <si>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</si>
  <si>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</si>
  <si>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</si>
  <si>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</si>
  <si>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</si>
  <si>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</si>
  <si>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</si>
  <si>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</si>
  <si>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</si>
  <si>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</si>
  <si>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</si>
  <si>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</si>
  <si>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</si>
  <si>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</si>
  <si>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</si>
  <si>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</si>
  <si>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</si>
  <si>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</si>
  <si>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</si>
  <si>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</si>
  <si>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</si>
  <si>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</si>
  <si>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</si>
  <si>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</si>
  <si>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</si>
  <si>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</si>
  <si>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</si>
  <si>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</si>
  <si>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</si>
  <si>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</si>
  <si>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</si>
  <si>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</si>
  <si>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</si>
  <si>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</si>
  <si>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</si>
  <si>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</si>
  <si>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</si>
  <si>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</si>
  <si>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</si>
  <si>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</si>
  <si>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</si>
  <si>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</si>
  <si>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</si>
  <si>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</si>
  <si>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</si>
  <si>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</si>
  <si>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</si>
  <si>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</si>
  <si>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</si>
  <si>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</si>
  <si>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</si>
  <si>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</si>
  <si>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</si>
  <si>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</si>
  <si>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</si>
  <si>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</si>
  <si>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</si>
  <si>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</si>
  <si>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</si>
  <si>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</si>
  <si>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</si>
  <si>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</si>
  <si>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</si>
  <si>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</si>
  <si>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</si>
  <si>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</si>
  <si>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</si>
  <si>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</si>
  <si>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</si>
  <si>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</si>
  <si>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</si>
  <si>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</si>
  <si>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</si>
  <si>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</si>
  <si>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</si>
  <si>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</si>
  <si>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</si>
  <si>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</si>
  <si>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</si>
  <si>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</si>
  <si>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</si>
  <si>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</si>
  <si>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</si>
  <si>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</si>
  <si>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</si>
  <si>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</si>
  <si>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</si>
  <si>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</si>
  <si>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</si>
  <si>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</si>
  <si>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</si>
  <si>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</si>
  <si>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</si>
  <si>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</si>
  <si>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</si>
  <si>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</si>
  <si>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</si>
  <si>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</si>
  <si>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</si>
  <si>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</si>
  <si>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</si>
  <si>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</si>
  <si>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</si>
  <si>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</si>
  <si>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</si>
  <si>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</si>
  <si>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</si>
  <si>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</si>
  <si>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</si>
  <si>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</si>
  <si>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</si>
  <si>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</si>
  <si>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</si>
  <si>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</si>
  <si>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</si>
  <si>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</si>
  <si>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</si>
  <si>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</si>
  <si>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</si>
  <si>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</si>
  <si>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</si>
  <si>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</si>
  <si>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</si>
  <si>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</si>
  <si>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</si>
  <si>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</si>
  <si>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</si>
  <si>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</si>
  <si>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</si>
  <si>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</si>
  <si>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</si>
  <si>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</si>
  <si>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</si>
  <si>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</si>
  <si>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</si>
  <si>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</si>
  <si>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</si>
  <si>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</si>
  <si>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</si>
  <si>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</si>
  <si>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</si>
  <si>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</si>
  <si>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</si>
  <si>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</si>
  <si>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</si>
  <si>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</si>
  <si>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</si>
  <si>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</si>
  <si>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</si>
  <si>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</si>
  <si>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</si>
  <si>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</si>
  <si>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</si>
  <si>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</si>
  <si>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</si>
  <si>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</si>
  <si>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</si>
  <si>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</si>
  <si>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</si>
  <si>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</si>
  <si>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</si>
  <si>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</si>
  <si>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</si>
  <si>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</si>
  <si>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</si>
  <si>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</si>
  <si>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</si>
  <si>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</si>
  <si>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</si>
  <si>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</si>
  <si>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</si>
  <si>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</si>
  <si>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</si>
  <si>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</si>
  <si>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</si>
  <si>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</si>
  <si>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</si>
  <si>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</si>
  <si>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</si>
  <si>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</si>
  <si>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</si>
  <si>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</si>
  <si>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</si>
  <si>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</si>
  <si>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</si>
  <si>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</si>
  <si>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</si>
  <si>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</si>
  <si>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</si>
  <si>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</si>
  <si>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</si>
  <si>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</si>
  <si>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</si>
  <si>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</si>
  <si>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</si>
  <si>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</si>
  <si>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</si>
  <si>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</si>
  <si>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</si>
  <si>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</si>
  <si>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</si>
  <si>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</si>
  <si>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</si>
  <si>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</si>
  <si>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</si>
  <si>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</si>
  <si>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</si>
  <si>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</si>
  <si>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</si>
  <si>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</si>
  <si>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</si>
  <si>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</si>
  <si>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</si>
  <si>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</si>
  <si>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</si>
  <si>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</si>
  <si>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</si>
  <si>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</si>
  <si>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</si>
  <si>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</si>
  <si>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</si>
  <si>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</si>
  <si>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</si>
  <si>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</si>
  <si>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</si>
  <si>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</si>
  <si>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</si>
  <si>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</si>
  <si>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</si>
  <si>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</si>
  <si>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</si>
  <si>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</si>
  <si>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</si>
  <si>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</si>
  <si>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</si>
  <si>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</si>
  <si>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</si>
  <si>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</si>
  <si>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</si>
  <si>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</si>
  <si>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</si>
  <si>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</si>
  <si>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</si>
  <si>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</si>
  <si>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</si>
  <si>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</si>
  <si>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</si>
  <si>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</si>
  <si>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</si>
  <si>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</si>
  <si>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</si>
  <si>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</si>
  <si>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</si>
  <si>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</si>
  <si>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</si>
  <si>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</si>
  <si>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</si>
  <si>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</si>
  <si>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</si>
  <si>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</si>
  <si>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</si>
  <si>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</si>
  <si>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</si>
  <si>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</si>
  <si>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</si>
  <si>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</si>
  <si>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</si>
  <si>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</si>
  <si>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</si>
  <si>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</si>
  <si>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</si>
  <si>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</si>
  <si>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</si>
  <si>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</si>
  <si>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</si>
  <si>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</si>
  <si>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</si>
  <si>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</si>
  <si>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</si>
  <si>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</si>
  <si>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</si>
  <si>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</si>
  <si>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</si>
  <si>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</si>
  <si>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</si>
  <si>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</si>
  <si>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</si>
  <si>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</si>
  <si>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</si>
  <si>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</si>
  <si>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</si>
  <si>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</si>
  <si>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</si>
  <si>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</si>
  <si>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</si>
  <si>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</si>
  <si>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</si>
  <si>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</si>
  <si>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</si>
  <si>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</si>
  <si>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</si>
  <si>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</si>
  <si>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</si>
  <si>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</si>
  <si>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</si>
  <si>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</si>
  <si>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</si>
  <si>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</si>
  <si>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</si>
  <si>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</si>
  <si>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</si>
  <si>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</si>
  <si>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</si>
  <si>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</si>
  <si>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</si>
  <si>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</si>
  <si>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</si>
  <si>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</si>
  <si>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</si>
  <si>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</si>
  <si>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</si>
  <si>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</si>
  <si>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</si>
  <si>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</si>
  <si>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</si>
  <si>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</si>
  <si>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</si>
  <si>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</si>
  <si>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</si>
  <si>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</si>
  <si>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</si>
  <si>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</si>
  <si>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</si>
  <si>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</si>
  <si>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</si>
  <si>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</si>
  <si>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</si>
  <si>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</si>
  <si>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</si>
  <si>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</si>
  <si>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</si>
  <si>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</si>
  <si>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</si>
  <si>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</si>
  <si>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</si>
  <si>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</si>
  <si>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</si>
  <si>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</si>
  <si>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</si>
  <si>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</si>
  <si>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</si>
  <si>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</si>
  <si>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</si>
  <si>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</si>
  <si>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</si>
  <si>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</si>
  <si>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</si>
  <si>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</si>
  <si>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</si>
  <si>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</si>
  <si>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</si>
  <si>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</si>
  <si>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</si>
  <si>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</si>
  <si>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</si>
  <si>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</si>
  <si>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</si>
  <si>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</si>
  <si>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</si>
  <si>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</si>
  <si>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</si>
  <si>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</si>
  <si>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</si>
  <si>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</si>
  <si>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</si>
  <si>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</si>
  <si>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</si>
  <si>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</si>
  <si>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</si>
  <si>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</si>
  <si>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</si>
  <si>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</si>
  <si>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</si>
  <si>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</si>
  <si>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</si>
  <si>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</si>
  <si>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</si>
  <si>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</si>
  <si>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</si>
  <si>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</si>
  <si>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</si>
  <si>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</si>
  <si>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</si>
  <si>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</si>
  <si>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</si>
  <si>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</si>
  <si>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</si>
  <si>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</si>
  <si>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</si>
  <si>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</si>
  <si>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</si>
  <si>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</si>
  <si>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</si>
  <si>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</si>
  <si>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</si>
  <si>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</si>
  <si>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</si>
  <si>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</si>
  <si>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</si>
  <si>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</si>
  <si>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</si>
  <si>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</si>
  <si>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</si>
  <si>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</si>
  <si>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</si>
  <si>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</si>
  <si>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</si>
  <si>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</si>
  <si>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</si>
  <si>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</si>
  <si>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</si>
  <si>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</si>
  <si>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</si>
  <si>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</si>
  <si>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</si>
  <si>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</si>
  <si>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</si>
  <si>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</si>
  <si>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</si>
  <si>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</si>
  <si>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</si>
  <si>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</si>
  <si>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</si>
  <si>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</si>
  <si>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</si>
  <si>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</si>
  <si>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</si>
  <si>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</si>
  <si>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</si>
  <si>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</si>
  <si>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</si>
  <si>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</si>
  <si>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</si>
  <si>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</si>
  <si>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</si>
  <si>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</si>
  <si>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</si>
  <si>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</si>
  <si>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</si>
  <si>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</si>
  <si>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</si>
  <si>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</si>
  <si>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</si>
  <si>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</si>
  <si>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</si>
  <si>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</si>
  <si>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</si>
  <si>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</si>
  <si>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</si>
  <si>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</si>
  <si>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</si>
  <si>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</si>
  <si>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</si>
  <si>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</si>
  <si>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</si>
  <si>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</si>
  <si>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</si>
  <si>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</si>
  <si>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</si>
  <si>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</si>
  <si>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</si>
  <si>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</si>
  <si>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</si>
  <si>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</si>
  <si>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</si>
  <si>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</si>
  <si>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</si>
  <si>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</si>
  <si>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</si>
  <si>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</si>
  <si>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</si>
  <si>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</si>
  <si>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</si>
  <si>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</si>
  <si>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</si>
  <si>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</si>
  <si>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</si>
  <si>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</si>
  <si>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</si>
  <si>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</si>
  <si>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</si>
  <si>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</si>
  <si>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</si>
  <si>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</si>
  <si>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</si>
  <si>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</si>
  <si>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</si>
  <si>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</si>
  <si>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</si>
  <si>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</si>
  <si>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</si>
  <si>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</si>
  <si>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</si>
  <si>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</si>
  <si>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</si>
  <si>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</si>
  <si>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</si>
  <si>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</si>
  <si>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</si>
  <si>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</si>
  <si>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</si>
  <si>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</si>
  <si>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</si>
  <si>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</si>
  <si>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</si>
  <si>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</si>
  <si>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</si>
  <si>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</si>
  <si>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</si>
  <si>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</si>
  <si>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</si>
  <si>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</si>
  <si>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</si>
  <si>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</si>
  <si>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</si>
  <si>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</si>
  <si>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</si>
  <si>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</si>
  <si>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</si>
  <si>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</si>
  <si>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</si>
  <si>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</si>
  <si>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</si>
  <si>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</si>
  <si>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</si>
  <si>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</si>
  <si>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</si>
  <si>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</si>
  <si>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</si>
  <si>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</si>
  <si>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</si>
  <si>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</si>
  <si>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</si>
  <si>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</si>
  <si>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</si>
  <si>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</si>
  <si>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</si>
  <si>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</si>
  <si>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</si>
  <si>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</si>
  <si>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</si>
  <si>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</si>
  <si>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</si>
  <si>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</si>
  <si>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</si>
  <si>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</si>
  <si>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</si>
  <si>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</si>
  <si>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</si>
  <si>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</si>
  <si>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</si>
  <si>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</si>
  <si>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</si>
  <si>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</si>
  <si>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</si>
  <si>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</si>
  <si>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</si>
  <si>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</si>
  <si>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</si>
  <si>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</si>
  <si>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</si>
  <si>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</si>
  <si>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</si>
  <si>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</si>
  <si>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</si>
  <si>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</si>
  <si>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</si>
  <si>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</si>
  <si>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</si>
  <si>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</si>
  <si>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</si>
  <si>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</si>
  <si>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</si>
  <si>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</si>
  <si>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</si>
  <si>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</si>
  <si>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</si>
  <si>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</si>
  <si>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</si>
  <si>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</si>
  <si>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</si>
  <si>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</si>
  <si>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</si>
  <si>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</si>
  <si>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</si>
  <si>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</si>
  <si>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</si>
  <si>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</si>
  <si>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</si>
  <si>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</si>
  <si>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</si>
  <si>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</si>
  <si>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</si>
  <si>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</si>
  <si>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</si>
  <si>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</si>
  <si>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</si>
  <si>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</si>
  <si>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</si>
  <si>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</si>
  <si>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</si>
  <si>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</si>
  <si>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</si>
  <si>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</si>
  <si>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</si>
  <si>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</si>
  <si>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</si>
  <si>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</si>
  <si>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</si>
  <si>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</si>
  <si>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</si>
  <si>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</si>
  <si>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</si>
  <si>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</si>
  <si>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</si>
  <si>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</si>
  <si>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</si>
  <si>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</si>
  <si>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</si>
  <si>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</si>
  <si>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</si>
  <si>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</si>
  <si>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</si>
  <si>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</si>
  <si>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</si>
  <si>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</si>
  <si>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</si>
  <si>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</si>
  <si>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</si>
  <si>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</si>
  <si>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</si>
  <si>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</si>
  <si>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</si>
  <si>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</si>
  <si>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</si>
  <si>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</si>
  <si>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</si>
  <si>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</si>
  <si>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</si>
  <si>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</si>
  <si>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</si>
  <si>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</si>
  <si>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</si>
  <si>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</si>
  <si>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</si>
  <si>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</si>
  <si>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</si>
  <si>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</si>
  <si>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</si>
  <si>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</si>
  <si>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</si>
  <si>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</si>
  <si>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</si>
  <si>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</si>
  <si>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</si>
  <si>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</si>
  <si>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</si>
  <si>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</si>
  <si>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</si>
  <si>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</si>
  <si>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</si>
  <si>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</si>
  <si>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</si>
  <si>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</si>
  <si>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</si>
  <si>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</si>
  <si>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</si>
  <si>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</si>
  <si>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</si>
  <si>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</si>
  <si>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</si>
  <si>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</si>
  <si>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</si>
  <si>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</si>
  <si>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</si>
  <si>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</si>
  <si>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</si>
  <si>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</si>
  <si>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</si>
  <si>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</si>
  <si>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</si>
  <si>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</si>
  <si>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</si>
  <si>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</si>
  <si>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</si>
  <si>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</si>
  <si>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</si>
  <si>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</si>
  <si>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</si>
  <si>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</si>
  <si>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</si>
  <si>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</si>
  <si>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</si>
  <si>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</si>
  <si>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</si>
  <si>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</si>
  <si>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</si>
  <si>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</si>
  <si>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</si>
  <si>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</si>
  <si>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</si>
  <si>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</si>
  <si>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</si>
  <si>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</si>
  <si>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</si>
  <si>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</si>
  <si>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</si>
  <si>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</si>
  <si>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</si>
  <si>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</si>
  <si>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</si>
  <si>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</si>
  <si>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</si>
  <si>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</si>
  <si>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</si>
  <si>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</si>
  <si>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</si>
  <si>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</si>
  <si>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</si>
  <si>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</si>
  <si>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</si>
  <si>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</si>
  <si>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</si>
  <si>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</si>
  <si>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</si>
  <si>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</si>
  <si>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</si>
  <si>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</si>
  <si>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</si>
  <si>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</si>
  <si>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</si>
  <si>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</si>
  <si>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</si>
  <si>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</si>
  <si>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</si>
  <si>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</si>
  <si>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</si>
  <si>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</si>
  <si>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</si>
  <si>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</si>
  <si>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</si>
  <si>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</si>
  <si>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</si>
  <si>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</si>
  <si>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</si>
  <si>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</si>
  <si>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</si>
  <si>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</si>
  <si>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</si>
  <si>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</si>
  <si>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</si>
  <si>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</si>
  <si>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</si>
  <si>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</si>
  <si>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</si>
  <si>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</si>
  <si>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</si>
  <si>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</si>
  <si>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</si>
  <si>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</si>
  <si>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</si>
  <si>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</si>
  <si>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</si>
  <si>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</si>
  <si>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</si>
  <si>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</si>
  <si>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</si>
  <si>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</si>
  <si>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</si>
  <si>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</si>
  <si>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</si>
  <si>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</si>
  <si>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</si>
  <si>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</si>
  <si>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</si>
  <si>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</si>
  <si>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</si>
  <si>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</si>
  <si>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</si>
  <si>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</si>
  <si>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</si>
  <si>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</si>
  <si>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</si>
  <si>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</si>
  <si>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</si>
  <si>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</si>
  <si>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</si>
  <si>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</si>
  <si>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</si>
  <si>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</si>
  <si>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</si>
  <si>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</si>
  <si>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</si>
  <si>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</si>
  <si>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</si>
  <si>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</si>
  <si>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</si>
  <si>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</si>
  <si>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</si>
  <si>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</si>
  <si>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</si>
  <si>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</si>
  <si>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</si>
  <si>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</si>
  <si>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</si>
  <si>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</si>
  <si>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</si>
  <si>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</si>
  <si>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</si>
  <si>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</si>
  <si>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</si>
  <si>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</si>
  <si>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</si>
  <si>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</si>
  <si>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</si>
  <si>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</si>
  <si>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</si>
  <si>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</si>
  <si>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</si>
  <si>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</si>
  <si>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</si>
  <si>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</si>
  <si>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</si>
  <si>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</si>
  <si>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</si>
  <si>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</si>
  <si>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</si>
  <si>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</si>
  <si>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</si>
  <si>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</si>
  <si>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</si>
  <si>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</si>
  <si>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</si>
  <si>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</si>
  <si>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</si>
  <si>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</si>
  <si>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</si>
  <si>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</si>
  <si>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</si>
  <si>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</si>
  <si>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</si>
  <si>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</si>
  <si>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</si>
  <si>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</si>
  <si>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</si>
  <si>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</si>
  <si>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</si>
  <si>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</si>
  <si>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</si>
  <si>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</si>
  <si>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</si>
  <si>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</si>
  <si>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</si>
  <si>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</si>
  <si>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</si>
  <si>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</si>
  <si>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</si>
  <si>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</si>
  <si>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</si>
  <si>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</si>
  <si>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</si>
  <si>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</si>
  <si>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</si>
  <si>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</si>
  <si>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</si>
  <si>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</si>
  <si>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</si>
  <si>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</si>
  <si>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</si>
  <si>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</si>
  <si>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</si>
  <si>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</si>
  <si>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</si>
  <si>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</si>
  <si>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</si>
  <si>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</si>
  <si>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</si>
  <si>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</si>
  <si>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</si>
  <si>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</si>
  <si>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</si>
  <si>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</si>
  <si>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</si>
  <si>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</si>
  <si>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</si>
  <si>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</si>
  <si>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</si>
  <si>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</si>
  <si>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</si>
  <si>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</si>
  <si>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</si>
  <si>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</si>
  <si>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</si>
  <si>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</si>
  <si>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</si>
  <si>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</si>
  <si>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</si>
  <si>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</si>
  <si>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</si>
  <si>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</si>
  <si>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</si>
  <si>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</si>
  <si>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</si>
  <si>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</si>
  <si>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</si>
  <si>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</si>
  <si>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</si>
  <si>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</si>
  <si>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</si>
  <si>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</si>
  <si>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</si>
  <si>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</si>
  <si>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</si>
  <si>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</si>
  <si>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</si>
  <si>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</si>
  <si>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</si>
  <si>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</si>
  <si>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</si>
  <si>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</si>
  <si>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</si>
  <si>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</si>
  <si>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</si>
  <si>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</si>
  <si>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</si>
  <si>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</si>
  <si>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</si>
  <si>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</si>
  <si>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</si>
  <si>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</si>
  <si>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</si>
  <si>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</si>
  <si>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</si>
  <si>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</si>
  <si>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</si>
  <si>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</si>
  <si>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</si>
  <si>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</si>
  <si>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</si>
  <si>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</si>
  <si>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</si>
  <si>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</si>
  <si>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</si>
  <si>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</si>
  <si>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</si>
  <si>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</si>
  <si>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</si>
  <si>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</si>
  <si>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</si>
  <si>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</si>
  <si>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</si>
  <si>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</si>
  <si>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</si>
  <si>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</si>
  <si>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</si>
  <si>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</si>
  <si>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</si>
  <si>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</si>
  <si>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</si>
  <si>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</si>
  <si>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</si>
  <si>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</si>
  <si>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</si>
  <si>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</si>
  <si>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</si>
  <si>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</si>
  <si>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</si>
  <si>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</si>
  <si>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</si>
  <si>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</si>
  <si>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</si>
  <si>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</si>
  <si>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</si>
  <si>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</si>
  <si>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</si>
  <si>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</si>
  <si>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</si>
  <si>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</si>
  <si>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</si>
  <si>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</si>
  <si>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</si>
  <si>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</si>
  <si>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</si>
  <si>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</si>
  <si>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</si>
  <si>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</si>
  <si>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</si>
  <si>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</si>
  <si>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</si>
  <si>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</si>
  <si>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</si>
  <si>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</si>
  <si>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</si>
  <si>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</si>
  <si>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</si>
  <si>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</si>
  <si>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</si>
  <si>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</si>
  <si>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</si>
  <si>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</si>
  <si>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</si>
  <si>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</si>
  <si>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</si>
  <si>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</si>
  <si>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</si>
  <si>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</si>
  <si>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</si>
  <si>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</si>
  <si>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</si>
  <si>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</si>
  <si>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</si>
  <si>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</si>
  <si>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</si>
  <si>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</si>
  <si>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</si>
  <si>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</si>
  <si>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</si>
  <si>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</si>
  <si>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</si>
  <si>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</si>
  <si>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</si>
  <si>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</si>
  <si>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</si>
  <si>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</si>
  <si>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</si>
  <si>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</si>
  <si>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</si>
  <si>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</si>
  <si>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</si>
  <si>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</si>
  <si>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</si>
  <si>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</si>
  <si>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</si>
  <si>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</si>
  <si>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</si>
  <si>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</si>
  <si>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</si>
  <si>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</si>
  <si>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</si>
  <si>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</si>
  <si>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</si>
  <si>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</si>
  <si>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</si>
  <si>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</si>
  <si>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</si>
  <si>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</si>
  <si>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</si>
  <si>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</si>
  <si>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</si>
  <si>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</si>
  <si>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</si>
  <si>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</si>
  <si>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</si>
  <si>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</si>
  <si>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</si>
  <si>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</si>
  <si>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</si>
  <si>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</si>
  <si>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</si>
  <si>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</si>
  <si>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</si>
  <si>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</si>
  <si>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</si>
  <si>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</si>
  <si>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</si>
  <si>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</si>
  <si>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</si>
  <si>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</si>
  <si>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</si>
  <si>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</si>
  <si>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</si>
  <si>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</si>
  <si>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</si>
  <si>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</si>
  <si>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</si>
  <si>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</si>
  <si>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</si>
  <si>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</si>
  <si>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</si>
  <si>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</si>
  <si>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</si>
  <si>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</si>
  <si>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</si>
  <si>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</si>
  <si>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</si>
  <si>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</si>
  <si>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</si>
  <si>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</si>
  <si>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</si>
  <si>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</si>
  <si>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</si>
  <si>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</si>
  <si>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</si>
  <si>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</si>
  <si>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</si>
  <si>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</si>
  <si>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</si>
  <si>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</si>
  <si>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</si>
  <si>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</si>
  <si>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</si>
  <si>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</si>
  <si>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</si>
  <si>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</si>
  <si>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</si>
  <si>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</si>
  <si>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</si>
  <si>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</si>
  <si>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</si>
  <si>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</si>
  <si>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</si>
  <si>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</si>
  <si>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</si>
  <si>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</si>
  <si>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</si>
  <si>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</si>
  <si>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</si>
  <si>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</si>
  <si>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</si>
  <si>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</si>
  <si>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</si>
  <si>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</si>
  <si>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</si>
  <si>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</si>
  <si>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</si>
  <si>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</si>
  <si>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</si>
  <si>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</si>
  <si>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</si>
  <si>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</si>
  <si>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</si>
  <si>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</si>
  <si>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</si>
  <si>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</si>
  <si>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</si>
  <si>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</si>
  <si>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</si>
  <si>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</si>
  <si>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</si>
  <si>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</si>
  <si>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</si>
  <si>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</si>
  <si>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</si>
  <si>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</si>
  <si>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</si>
  <si>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</si>
  <si>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</si>
  <si>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</si>
  <si>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</si>
  <si>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</si>
  <si>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</si>
  <si>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</si>
  <si>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</si>
  <si>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</si>
  <si>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</si>
  <si>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</si>
  <si>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</si>
  <si>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</si>
  <si>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</si>
  <si>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</si>
  <si>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</si>
  <si>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</si>
  <si>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</si>
  <si>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</si>
  <si>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</si>
  <si>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</si>
  <si>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</si>
  <si>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</si>
  <si>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</si>
  <si>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</si>
  <si>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</si>
  <si>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</si>
  <si>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</si>
  <si>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</si>
  <si>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</si>
  <si>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</si>
  <si>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</si>
  <si>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</si>
  <si>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</si>
  <si>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</si>
  <si>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</si>
  <si>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</si>
  <si>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</si>
  <si>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</si>
  <si>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</si>
  <si>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</si>
  <si>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</si>
  <si>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</si>
  <si>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</si>
  <si>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</si>
  <si>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</si>
  <si>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</si>
  <si>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</si>
  <si>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</si>
  <si>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</si>
  <si>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</si>
  <si>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</si>
  <si>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</si>
  <si>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</si>
  <si>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</si>
  <si>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</si>
  <si>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</si>
  <si>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</si>
  <si>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</si>
  <si>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</si>
  <si>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</si>
  <si>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</si>
  <si>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</si>
  <si>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</si>
  <si>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</si>
  <si>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</si>
  <si>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</si>
  <si>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</si>
  <si>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</si>
  <si>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</si>
  <si>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</si>
  <si>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</si>
  <si>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</si>
  <si>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</si>
  <si>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</si>
  <si>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</si>
  <si>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</si>
  <si>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</si>
  <si>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</si>
  <si>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</si>
  <si>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</si>
  <si>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</si>
  <si>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</si>
  <si>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</si>
  <si>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</si>
  <si>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</si>
  <si>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</si>
  <si>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</si>
  <si>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</si>
  <si>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</si>
  <si>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</si>
  <si>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</si>
  <si>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</si>
  <si>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</si>
  <si>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</si>
  <si>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</si>
  <si>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</si>
  <si>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</si>
  <si>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</si>
  <si>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</si>
  <si>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</si>
  <si>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</si>
  <si>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</si>
  <si>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</si>
  <si>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</si>
  <si>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</si>
  <si>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</si>
  <si>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</si>
  <si>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</si>
  <si>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</si>
  <si>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</si>
  <si>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</si>
  <si>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</si>
  <si>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</si>
  <si>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</si>
  <si>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</si>
  <si>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</si>
  <si>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</si>
  <si>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</si>
  <si>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</si>
  <si>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</si>
  <si>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</si>
  <si>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</si>
  <si>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</si>
  <si>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</si>
  <si>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</si>
  <si>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</si>
  <si>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</si>
  <si>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</si>
  <si>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</si>
  <si>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</si>
  <si>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</si>
  <si>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</si>
  <si>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</si>
  <si>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</si>
  <si>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</si>
  <si>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</si>
  <si>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</si>
  <si>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</si>
  <si>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</si>
  <si>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</si>
  <si>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</si>
  <si>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</si>
  <si>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</si>
  <si>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</si>
  <si>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</si>
  <si>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</si>
  <si>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</si>
  <si>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</si>
  <si>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</si>
  <si>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</si>
  <si>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</si>
  <si>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</si>
  <si>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</si>
  <si>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</si>
  <si>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</si>
  <si>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</si>
  <si>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</si>
  <si>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</si>
  <si>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</si>
  <si>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</si>
  <si>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</si>
  <si>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</si>
  <si>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</si>
  <si>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</si>
  <si>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</si>
  <si>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</si>
  <si>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</si>
  <si>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</si>
  <si>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</si>
  <si>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</si>
  <si>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</si>
  <si>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</si>
  <si>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</si>
  <si>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</si>
  <si>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</si>
  <si>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</si>
  <si>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</si>
  <si>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</si>
  <si>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</si>
  <si>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</si>
  <si>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</si>
  <si>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</si>
  <si>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</si>
  <si>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</si>
  <si>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</si>
  <si>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</si>
  <si>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</si>
  <si>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</si>
  <si>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</si>
  <si>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</si>
  <si>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</si>
  <si>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</si>
  <si>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</si>
  <si>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</si>
  <si>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</si>
  <si>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</si>
  <si>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</si>
  <si>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</si>
  <si>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</si>
  <si>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</si>
  <si>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</si>
  <si>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</si>
  <si>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</si>
  <si>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</si>
  <si>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</si>
  <si>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</si>
  <si>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</si>
  <si>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</si>
  <si>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</si>
  <si>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</si>
  <si>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</si>
  <si>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</si>
  <si>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</si>
  <si>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</si>
  <si>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</si>
  <si>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</si>
  <si>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</si>
  <si>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</si>
  <si>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</si>
  <si>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</si>
  <si>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</si>
  <si>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</si>
  <si>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</si>
  <si>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</si>
  <si>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</si>
  <si>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</si>
  <si>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</si>
  <si>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</si>
  <si>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</si>
  <si>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</si>
  <si>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</si>
  <si>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</si>
  <si>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</si>
  <si>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</si>
  <si>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</si>
  <si>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</si>
  <si>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</si>
  <si>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</si>
  <si>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</si>
  <si>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</si>
  <si>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</si>
  <si>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</si>
  <si>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</si>
  <si>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</si>
  <si>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</si>
  <si>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</si>
  <si>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</si>
  <si>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</si>
  <si>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</si>
  <si>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</si>
  <si>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</si>
  <si>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</si>
  <si>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</si>
  <si>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</si>
  <si>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</si>
  <si>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</si>
  <si>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</si>
  <si>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</si>
  <si>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</si>
  <si>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</si>
  <si>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</si>
  <si>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</si>
  <si>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</si>
  <si>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</si>
  <si>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</si>
  <si>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</si>
  <si>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</si>
  <si>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</si>
  <si>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</si>
  <si>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</si>
  <si>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</si>
  <si>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</si>
  <si>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</si>
  <si>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</si>
  <si>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</si>
  <si>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</si>
  <si>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</si>
  <si>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</si>
  <si>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</si>
  <si>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</si>
  <si>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</si>
  <si>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</si>
  <si>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</si>
  <si>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</si>
  <si>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</si>
  <si>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</si>
  <si>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</si>
  <si>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</si>
  <si>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</si>
  <si>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</si>
  <si>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</si>
  <si>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</si>
  <si>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</si>
  <si>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</si>
  <si>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</si>
  <si>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</si>
  <si>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</si>
  <si>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</si>
  <si>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</si>
  <si>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</si>
  <si>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</si>
  <si>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</si>
  <si>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</si>
  <si>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</si>
  <si>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</si>
  <si>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</si>
  <si>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</si>
  <si>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</si>
  <si>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</si>
  <si>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</si>
  <si>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</si>
  <si>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</si>
  <si>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</si>
  <si>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</si>
  <si>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</si>
  <si>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</si>
  <si>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</si>
  <si>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</si>
  <si>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</si>
  <si>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</si>
  <si>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</si>
  <si>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</si>
  <si>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</si>
  <si>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</si>
  <si>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</si>
  <si>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</si>
  <si>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</si>
  <si>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</si>
  <si>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</si>
  <si>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</si>
  <si>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</si>
  <si>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</si>
  <si>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</si>
  <si>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</si>
  <si>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</si>
  <si>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</si>
  <si>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</si>
  <si>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</si>
  <si>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</si>
  <si>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</si>
  <si>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</si>
  <si>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</si>
  <si>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</si>
  <si>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</si>
  <si>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</si>
  <si>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</si>
  <si>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</si>
  <si>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</si>
  <si>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</si>
  <si>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</si>
  <si>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</si>
  <si>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</si>
  <si>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</si>
  <si>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</si>
  <si>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</si>
  <si>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</si>
  <si>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</si>
  <si>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</si>
  <si>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</si>
  <si>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</si>
  <si>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</si>
  <si>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</si>
  <si>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</si>
  <si>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</si>
  <si>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</si>
  <si>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</si>
  <si>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</si>
  <si>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</si>
  <si>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</si>
  <si>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</si>
  <si>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</si>
  <si>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</si>
  <si>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</si>
  <si>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</si>
  <si>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</si>
  <si>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</si>
  <si>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</si>
  <si>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</si>
  <si>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</si>
  <si>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</si>
  <si>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</si>
  <si>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</si>
  <si>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</si>
  <si>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</si>
  <si>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</si>
  <si>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</si>
  <si>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</si>
  <si>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</si>
  <si>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</si>
  <si>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</si>
  <si>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</si>
  <si>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</si>
  <si>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</si>
  <si>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</si>
  <si>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</si>
  <si>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</si>
  <si>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</si>
  <si>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</si>
  <si>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</si>
  <si>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</si>
  <si>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</si>
  <si>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</si>
  <si>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</si>
  <si>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</si>
  <si>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</si>
  <si>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</si>
  <si>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</si>
  <si>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</si>
  <si>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</si>
  <si>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</si>
  <si>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</si>
  <si>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</si>
  <si>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</si>
  <si>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</si>
  <si>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</si>
  <si>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</si>
  <si>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</si>
  <si>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</si>
  <si>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</si>
  <si>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</si>
  <si>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</si>
  <si>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</si>
  <si>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</si>
  <si>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</si>
  <si>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</si>
  <si>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</si>
  <si>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</si>
  <si>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</si>
  <si>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</si>
  <si>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</si>
  <si>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</si>
  <si>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</si>
  <si>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</si>
  <si>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</si>
  <si>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</si>
  <si>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</si>
  <si>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</si>
  <si>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</si>
  <si>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</si>
  <si>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</si>
  <si>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</si>
  <si>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</si>
  <si>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</si>
  <si>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</si>
  <si>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</si>
  <si>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</si>
  <si>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</si>
  <si>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</si>
  <si>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</si>
  <si>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</si>
  <si>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</si>
  <si>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</si>
  <si>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</si>
  <si>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</si>
  <si>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</si>
  <si>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</si>
  <si>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</si>
  <si>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</si>
  <si>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</si>
  <si>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</si>
  <si>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</si>
  <si>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</si>
  <si>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</si>
  <si>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</si>
  <si>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</si>
  <si>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</si>
  <si>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</si>
  <si>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</si>
  <si>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</si>
  <si>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</si>
  <si>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</si>
  <si>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</si>
  <si>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</si>
  <si>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</si>
  <si>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</si>
  <si>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</si>
  <si>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</si>
  <si>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</si>
  <si>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</si>
  <si>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</si>
  <si>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</si>
  <si>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</si>
  <si>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</si>
  <si>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</si>
  <si>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</si>
  <si>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</si>
  <si>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</si>
  <si>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</si>
  <si>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</si>
  <si>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</si>
  <si>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</si>
  <si>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</si>
  <si>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</si>
  <si>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</si>
  <si>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</si>
  <si>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</si>
  <si>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</si>
  <si>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</si>
  <si>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</si>
  <si>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</si>
  <si>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</si>
  <si>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</si>
  <si>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</si>
  <si>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</si>
  <si>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</si>
  <si>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</si>
  <si>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</si>
  <si>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</si>
  <si>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</si>
  <si>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</si>
  <si>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</si>
  <si>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</si>
  <si>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</si>
  <si>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</si>
  <si>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</si>
  <si>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</si>
  <si>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</si>
  <si>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</si>
  <si>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</si>
  <si>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</si>
  <si>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</si>
  <si>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</si>
  <si>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</si>
  <si>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</si>
  <si>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</si>
  <si>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</si>
  <si>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</si>
  <si>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</si>
  <si>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</si>
  <si>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</si>
  <si>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</si>
  <si>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</si>
  <si>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</si>
  <si>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</si>
  <si>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</si>
  <si>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</si>
  <si>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</si>
  <si>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</si>
  <si>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</si>
  <si>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</si>
  <si>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</si>
  <si>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</si>
  <si>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</si>
  <si>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</si>
  <si>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</si>
  <si>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</si>
  <si>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</si>
  <si>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</si>
  <si>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</si>
  <si>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</si>
  <si>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</si>
  <si>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</si>
  <si>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</si>
  <si>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</si>
  <si>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</si>
  <si>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</si>
  <si>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</si>
  <si>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</si>
  <si>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</si>
  <si>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</si>
  <si>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</si>
  <si>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</si>
  <si>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</si>
  <si>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</si>
  <si>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</si>
  <si>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</si>
  <si>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</si>
  <si>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</si>
  <si>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</si>
  <si>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</si>
  <si>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</si>
  <si>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</si>
  <si>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</si>
  <si>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</si>
  <si>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</si>
  <si>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</si>
  <si>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</si>
  <si>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</si>
  <si>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</si>
  <si>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</si>
  <si>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</si>
  <si>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</si>
  <si>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</si>
  <si>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</si>
  <si>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</si>
  <si>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</si>
  <si>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</si>
  <si>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</si>
  <si>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</si>
  <si>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</si>
  <si>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</si>
  <si>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</si>
  <si>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</si>
  <si>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</si>
  <si>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</si>
  <si>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</si>
  <si>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</si>
  <si>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</si>
  <si>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</si>
  <si>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</si>
  <si>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</si>
  <si>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</si>
  <si>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</si>
  <si>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</si>
  <si>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</si>
  <si>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</si>
  <si>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</si>
  <si>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</si>
  <si>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</si>
  <si>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</si>
  <si>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</si>
  <si>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</si>
  <si>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</si>
  <si>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</si>
  <si>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</si>
  <si>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</si>
  <si>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</si>
  <si>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</si>
  <si>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</si>
  <si>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</si>
  <si>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</si>
  <si>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</si>
  <si>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</si>
  <si>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</si>
  <si>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</si>
  <si>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</si>
  <si>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</si>
  <si>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</si>
  <si>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</si>
  <si>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</si>
  <si>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</si>
  <si>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</si>
  <si>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</si>
  <si>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</si>
  <si>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</si>
  <si>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</si>
  <si>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</si>
  <si>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</si>
  <si>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</si>
  <si>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</si>
  <si>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</si>
  <si>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</si>
  <si>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</si>
  <si>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</si>
  <si>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</si>
  <si>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</si>
  <si>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</si>
  <si>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</si>
  <si>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</si>
  <si>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</si>
  <si>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</si>
  <si>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</si>
  <si>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</si>
  <si>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</si>
  <si>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</si>
  <si>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</si>
  <si>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</si>
  <si>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</si>
  <si>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</si>
  <si>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</si>
  <si>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</si>
  <si>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</si>
  <si>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</si>
  <si>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</si>
  <si>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</si>
  <si>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</si>
  <si>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</si>
  <si>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</si>
  <si>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</si>
  <si>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</si>
  <si>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</si>
  <si>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</si>
  <si>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</si>
  <si>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</si>
  <si>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</si>
  <si>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</si>
  <si>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</si>
  <si>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</si>
  <si>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</si>
  <si>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</si>
  <si>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</si>
  <si>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</si>
  <si>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</si>
  <si>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</si>
  <si>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</si>
  <si>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</si>
  <si>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</si>
  <si>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</si>
  <si>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</si>
  <si>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</si>
  <si>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</si>
  <si>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</si>
  <si>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</si>
  <si>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</si>
  <si>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</si>
  <si>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</si>
  <si>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</si>
  <si>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</si>
  <si>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</si>
  <si>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</si>
  <si>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</si>
  <si>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</si>
  <si>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</si>
  <si>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</si>
  <si>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</si>
  <si>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</si>
  <si>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</si>
  <si>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</si>
  <si>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</si>
  <si>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</si>
  <si>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</si>
  <si>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</si>
  <si>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</si>
  <si>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</si>
  <si>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</si>
  <si>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</si>
  <si>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</si>
  <si>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</si>
  <si>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</si>
  <si>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</si>
  <si>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</si>
  <si>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</si>
  <si>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</si>
  <si>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</si>
  <si>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</si>
  <si>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</si>
  <si>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</si>
  <si>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</si>
  <si>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</si>
  <si>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</si>
  <si>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</si>
  <si>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</si>
  <si>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</si>
  <si>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</si>
  <si>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</si>
  <si>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</si>
  <si>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</si>
  <si>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</si>
  <si>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</si>
  <si>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</si>
  <si>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</si>
  <si>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</si>
  <si>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</si>
  <si>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</si>
  <si>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</si>
  <si>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</si>
  <si>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</si>
  <si>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</si>
  <si>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</si>
  <si>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</si>
  <si>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</si>
  <si>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</si>
  <si>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</si>
  <si>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</si>
  <si>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</si>
  <si>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</si>
  <si>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</si>
  <si>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</si>
  <si>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</si>
  <si>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</si>
  <si>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</si>
  <si>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</si>
  <si>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</si>
  <si>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</si>
  <si>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</si>
  <si>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</si>
  <si>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</si>
  <si>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</si>
  <si>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</si>
  <si>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</si>
  <si>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</si>
  <si>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</si>
  <si>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</si>
  <si>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</si>
  <si>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</si>
  <si>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</si>
  <si>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</si>
  <si>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</si>
  <si>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</si>
  <si>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</si>
  <si>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</si>
  <si>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</si>
  <si>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</si>
  <si>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</si>
  <si>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</si>
  <si>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</si>
  <si>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</si>
  <si>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</si>
  <si>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</si>
  <si>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</si>
  <si>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</si>
  <si>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</si>
  <si>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</si>
  <si>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</si>
  <si>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</si>
  <si>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</si>
  <si>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</si>
  <si>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</si>
  <si>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</si>
  <si>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</si>
  <si>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</si>
  <si>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</si>
  <si>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</si>
  <si>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</si>
  <si>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</si>
  <si>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</si>
  <si>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</si>
  <si>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</si>
  <si>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</si>
  <si>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</si>
  <si>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</si>
  <si>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</si>
  <si>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</si>
  <si>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</si>
  <si>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</si>
  <si>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</si>
  <si>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</si>
  <si>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</si>
  <si>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</si>
  <si>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</si>
  <si>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</si>
  <si>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</si>
  <si>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</si>
  <si>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</si>
  <si>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</si>
  <si>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</si>
  <si>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</si>
  <si>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</si>
  <si>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</si>
  <si>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</si>
  <si>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</si>
  <si>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</si>
  <si>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</si>
  <si>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</si>
  <si>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</si>
  <si>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</si>
  <si>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</si>
  <si>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</si>
  <si>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</si>
  <si>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</si>
  <si>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</si>
  <si>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</si>
  <si>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</si>
  <si>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</si>
  <si>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</si>
  <si>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</si>
  <si>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</si>
  <si>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</si>
  <si>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</si>
  <si>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</si>
  <si>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</si>
  <si>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</si>
  <si>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</si>
  <si>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</si>
  <si>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</si>
  <si>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</si>
  <si>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</si>
  <si>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</si>
  <si>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</si>
  <si>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</si>
  <si>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</si>
  <si>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</si>
  <si>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</si>
  <si>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</si>
  <si>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</si>
  <si>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</si>
  <si>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</si>
  <si>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</si>
  <si>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</si>
  <si>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</si>
  <si>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</si>
  <si>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</si>
  <si>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</si>
  <si>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</si>
  <si>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</si>
  <si>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</si>
  <si>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</si>
  <si>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</si>
  <si>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</si>
  <si>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</si>
  <si>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</si>
  <si>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</si>
  <si>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</si>
  <si>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</si>
  <si>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</si>
  <si>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</si>
  <si>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</si>
  <si>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</si>
  <si>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</si>
  <si>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</si>
  <si>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</si>
  <si>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</si>
  <si>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</si>
  <si>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</si>
  <si>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</si>
  <si>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</si>
  <si>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</si>
  <si>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</si>
  <si>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</si>
  <si>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</si>
  <si>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</si>
  <si>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</si>
  <si>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</si>
  <si>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</si>
  <si>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</si>
  <si>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</si>
  <si>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</si>
  <si>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</si>
  <si>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</si>
  <si>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</si>
  <si>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</si>
  <si>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</si>
  <si>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</si>
  <si>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</si>
  <si>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</si>
  <si>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</si>
  <si>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</si>
  <si>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</si>
  <si>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</si>
  <si>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</si>
  <si>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</si>
  <si>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</si>
  <si>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</si>
  <si>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</si>
  <si>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</si>
  <si>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</si>
  <si>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</si>
  <si>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</si>
  <si>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</si>
  <si>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</si>
  <si>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</si>
  <si>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</si>
  <si>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</si>
  <si>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</si>
  <si>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</si>
  <si>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</si>
  <si>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</si>
  <si>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</si>
  <si>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</si>
  <si>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</si>
  <si>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</si>
  <si>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</si>
  <si>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</si>
  <si>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</si>
  <si>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</si>
  <si>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</si>
  <si>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</si>
  <si>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</si>
  <si>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</si>
  <si>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</si>
  <si>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</si>
  <si>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</si>
  <si>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</si>
  <si>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</si>
  <si>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</si>
  <si>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</si>
  <si>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</si>
  <si>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</si>
  <si>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</si>
  <si>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</si>
  <si>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</si>
  <si>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</si>
  <si>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</si>
  <si>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</si>
  <si>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</si>
  <si>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</si>
  <si>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</si>
  <si>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</si>
  <si>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</si>
  <si>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</si>
  <si>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</si>
  <si>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</si>
  <si>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</si>
  <si>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</si>
  <si>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</si>
  <si>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</si>
  <si>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</si>
  <si>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</si>
  <si>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</si>
  <si>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</si>
  <si>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</si>
  <si>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</si>
  <si>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</si>
  <si>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</si>
  <si>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</si>
  <si>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</si>
  <si>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</si>
  <si>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</si>
  <si>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</si>
  <si>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</si>
  <si>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</si>
  <si>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</si>
  <si>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</si>
  <si>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</si>
  <si>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</si>
  <si>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</si>
  <si>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</si>
  <si>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</si>
  <si>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</si>
  <si>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</si>
  <si>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</si>
  <si>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</si>
  <si>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</si>
  <si>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</si>
  <si>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</si>
  <si>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</si>
  <si>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</si>
  <si>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</si>
  <si>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</si>
  <si>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</si>
  <si>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</si>
  <si>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</si>
  <si>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</si>
  <si>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</si>
  <si>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</si>
  <si>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</si>
  <si>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</si>
  <si>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</si>
  <si>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</si>
  <si>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</si>
  <si>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</si>
  <si>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</si>
  <si>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</si>
  <si>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</si>
  <si>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</si>
  <si>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</si>
  <si>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</si>
  <si>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</si>
  <si>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</si>
  <si>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</si>
  <si>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</si>
  <si>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</si>
  <si>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</si>
  <si>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</si>
  <si>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</si>
  <si>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</si>
  <si>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</si>
  <si>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</si>
  <si>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</si>
  <si>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</si>
  <si>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</si>
  <si>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</si>
  <si>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</si>
  <si>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</si>
  <si>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</si>
  <si>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</si>
  <si>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</si>
  <si>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</si>
  <si>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</si>
  <si>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</si>
  <si>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</si>
  <si>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</si>
  <si>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</si>
  <si>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</si>
  <si>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</si>
  <si>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</si>
  <si>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</si>
  <si>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</si>
  <si>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</si>
  <si>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</si>
  <si>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</si>
  <si>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</si>
  <si>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</si>
  <si>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</si>
  <si>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</si>
  <si>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</si>
  <si>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</si>
  <si>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</si>
  <si>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</si>
  <si>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</si>
  <si>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</si>
  <si>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</si>
  <si>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</si>
  <si>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</si>
  <si>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</si>
  <si>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</si>
  <si>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</si>
  <si>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</si>
  <si>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</si>
  <si>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</si>
  <si>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</si>
  <si>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</si>
  <si>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</si>
  <si>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</si>
  <si>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</si>
  <si>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</si>
  <si>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</si>
  <si>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</si>
  <si>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</si>
  <si>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</si>
  <si>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</si>
  <si>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</si>
  <si>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</si>
  <si>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</si>
  <si>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</si>
  <si>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</si>
  <si>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</si>
  <si>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</si>
  <si>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</si>
  <si>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</si>
  <si>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</si>
  <si>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</si>
  <si>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</si>
  <si>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</si>
  <si>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</si>
  <si>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</si>
  <si>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</si>
  <si>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</si>
  <si>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</si>
  <si>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</si>
  <si>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</si>
  <si>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</si>
  <si>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</si>
  <si>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</si>
  <si>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</si>
  <si>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</si>
  <si>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</si>
  <si>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</si>
  <si>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</si>
  <si>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</si>
  <si>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</si>
  <si>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</si>
  <si>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</si>
  <si>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</si>
  <si>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</si>
  <si>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</si>
  <si>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</si>
  <si>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</si>
  <si>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</si>
  <si>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</si>
  <si>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</si>
  <si>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</si>
  <si>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</si>
  <si>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</si>
  <si>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</si>
  <si>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</si>
  <si>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</si>
  <si>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</si>
  <si>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</si>
  <si>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</si>
  <si>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</si>
  <si>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</si>
  <si>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</si>
  <si>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</si>
  <si>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</si>
  <si>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</si>
  <si>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</si>
  <si>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</si>
  <si>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</si>
  <si>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</si>
  <si>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</si>
  <si>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</si>
  <si>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</si>
  <si>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</si>
  <si>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</si>
  <si>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</si>
  <si>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</si>
  <si>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</si>
  <si>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</si>
  <si>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</si>
  <si>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</si>
  <si>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</si>
  <si>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</si>
  <si>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</si>
  <si>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</si>
  <si>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</si>
  <si>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</si>
  <si>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</si>
  <si>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</si>
  <si>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</si>
  <si>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</si>
  <si>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</si>
  <si>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</si>
  <si>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</si>
  <si>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</si>
  <si>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</si>
  <si>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</si>
  <si>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</si>
  <si>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</si>
  <si>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</si>
  <si>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</si>
  <si>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</si>
  <si>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</si>
  <si>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</si>
  <si>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</si>
  <si>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</si>
  <si>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</si>
  <si>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</si>
  <si>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</si>
  <si>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</si>
  <si>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</si>
  <si>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</si>
  <si>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</si>
  <si>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</si>
  <si>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</si>
  <si>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</si>
  <si>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</si>
  <si>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</si>
  <si>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</si>
  <si>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</si>
  <si>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</si>
  <si>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</si>
  <si>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</si>
  <si>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</si>
  <si>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</si>
  <si>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</si>
  <si>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</si>
  <si>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</si>
  <si>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</si>
  <si>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</si>
  <si>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</si>
  <si>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</si>
  <si>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</si>
  <si>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</si>
  <si>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</si>
  <si>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</si>
  <si>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</si>
  <si>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</si>
  <si>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</si>
  <si>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</si>
  <si>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</si>
  <si>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</si>
  <si>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</si>
  <si>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</si>
  <si>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</si>
  <si>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</si>
  <si>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</si>
  <si>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</si>
  <si>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</si>
  <si>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</si>
  <si>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</si>
  <si>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</si>
  <si>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</si>
  <si>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</si>
  <si>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</si>
  <si>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</si>
  <si>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</si>
  <si>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</si>
  <si>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</si>
  <si>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</si>
  <si>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</si>
  <si>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</si>
  <si>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</si>
  <si>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</si>
  <si>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</si>
  <si>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</si>
  <si>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</si>
  <si>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</si>
  <si>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</si>
  <si>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</si>
  <si>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</si>
  <si>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</si>
  <si>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</si>
  <si>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</si>
  <si>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</si>
  <si>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</si>
  <si>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</si>
  <si>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</si>
  <si>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</si>
  <si>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</si>
  <si>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</si>
  <si>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</si>
  <si>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</si>
  <si>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</si>
  <si>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</si>
  <si>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</si>
  <si>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</si>
  <si>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</si>
  <si>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</si>
  <si>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</si>
  <si>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</si>
  <si>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</si>
  <si>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</si>
  <si>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</si>
  <si>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</si>
  <si>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</si>
  <si>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</si>
  <si>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</si>
  <si>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</si>
  <si>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</si>
  <si>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</si>
  <si>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</si>
  <si>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</si>
  <si>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</si>
  <si>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</si>
  <si>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</si>
  <si>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</si>
  <si>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</si>
  <si>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</si>
  <si>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</si>
  <si>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</si>
  <si>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</si>
  <si>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</si>
  <si>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</si>
  <si>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</si>
  <si>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</si>
  <si>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</si>
  <si>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</si>
  <si>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</si>
  <si>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</si>
  <si>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</si>
  <si>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</si>
  <si>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</si>
  <si>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</si>
  <si>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</si>
  <si>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</si>
  <si>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</si>
  <si>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</si>
  <si>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</si>
  <si>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</si>
  <si>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</si>
  <si>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</si>
  <si>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</si>
  <si>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</si>
  <si>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</si>
  <si>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</si>
  <si>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</si>
  <si>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</si>
  <si>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</si>
  <si>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</si>
  <si>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</si>
  <si>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</si>
  <si>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</si>
  <si>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</si>
  <si>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</si>
  <si>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</si>
  <si>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</si>
  <si>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</si>
  <si>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</si>
  <si>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</si>
  <si>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</si>
  <si>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</si>
  <si>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</si>
  <si>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</si>
  <si>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</si>
  <si>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</si>
  <si>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</si>
  <si>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</si>
  <si>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</si>
  <si>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</si>
  <si>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</si>
  <si>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</si>
  <si>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</si>
  <si>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</si>
  <si>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</si>
  <si>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</si>
  <si>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</si>
  <si>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</si>
  <si>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</si>
  <si>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</si>
  <si>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</si>
  <si>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</si>
  <si>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</si>
  <si>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</si>
  <si>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</si>
  <si>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</si>
  <si>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</si>
  <si>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</si>
  <si>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</si>
  <si>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</si>
  <si>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</si>
  <si>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</si>
  <si>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</si>
  <si>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</si>
  <si>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</si>
  <si>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</si>
  <si>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</si>
  <si>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</si>
  <si>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</si>
  <si>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</si>
  <si>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</si>
  <si>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</si>
  <si>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</si>
  <si>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</si>
  <si>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</si>
  <si>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</si>
  <si>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</si>
  <si>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</si>
  <si>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</si>
  <si>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</si>
  <si>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</si>
  <si>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</si>
  <si>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</si>
  <si>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</si>
  <si>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</si>
  <si>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</si>
  <si>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</si>
  <si>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</si>
  <si>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</si>
  <si>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</si>
  <si>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</si>
  <si>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</si>
  <si>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</si>
  <si>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</si>
  <si>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</si>
  <si>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</si>
  <si>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</si>
  <si>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</si>
  <si>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</si>
  <si>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</si>
  <si>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</si>
  <si>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</si>
  <si>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</si>
  <si>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</si>
  <si>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</si>
  <si>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</si>
  <si>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</si>
  <si>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</si>
  <si>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</si>
  <si>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</si>
  <si>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</si>
  <si>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</si>
  <si>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</si>
  <si>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</si>
  <si>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</si>
  <si>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</si>
  <si>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</si>
  <si>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</si>
  <si>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</si>
  <si>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</si>
  <si>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</si>
  <si>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</si>
  <si>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</si>
  <si>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</si>
  <si>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</si>
  <si>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</si>
  <si>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</si>
  <si>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</si>
  <si>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</si>
  <si>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</si>
  <si>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</si>
  <si>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</si>
  <si>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</si>
  <si>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</si>
  <si>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</si>
  <si>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</si>
  <si>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</si>
  <si>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</si>
  <si>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</si>
  <si>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</si>
  <si>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</si>
  <si>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</si>
  <si>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</si>
  <si>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</si>
  <si>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</si>
  <si>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</si>
  <si>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</si>
  <si>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</si>
  <si>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</si>
  <si>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</si>
  <si>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</si>
  <si>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</si>
  <si>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</si>
  <si>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</si>
  <si>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</si>
  <si>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</si>
  <si>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</si>
  <si>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</si>
  <si>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</si>
  <si>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</si>
  <si>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</si>
  <si>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</si>
  <si>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</si>
  <si>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</si>
  <si>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</si>
  <si>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</si>
  <si>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</si>
  <si>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</si>
  <si>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</si>
  <si>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</si>
  <si>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</si>
  <si>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</si>
  <si>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</si>
  <si>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</si>
  <si>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</si>
  <si>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</si>
  <si>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</si>
  <si>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</si>
  <si>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</si>
  <si>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</si>
  <si>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</si>
  <si>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</si>
  <si>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</si>
  <si>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</si>
  <si>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</si>
  <si>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</si>
  <si>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</si>
  <si>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</si>
  <si>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</si>
  <si>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</si>
  <si>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</si>
  <si>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</si>
  <si>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</si>
  <si>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</si>
  <si>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</si>
  <si>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</si>
  <si>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</si>
  <si>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</si>
  <si>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</si>
  <si>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</si>
  <si>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</si>
  <si>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</si>
  <si>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</si>
  <si>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</si>
  <si>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</si>
  <si>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</si>
  <si>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</si>
  <si>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</si>
  <si>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</si>
  <si>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</si>
  <si>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</si>
  <si>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</si>
  <si>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</si>
  <si>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</si>
  <si>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</si>
  <si>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</si>
  <si>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</si>
  <si>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</si>
  <si>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</si>
  <si>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</si>
  <si>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</si>
  <si>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</si>
  <si>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</si>
  <si>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</si>
  <si>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</si>
  <si>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</si>
  <si>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</si>
  <si>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</si>
  <si>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</si>
  <si>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</si>
  <si>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</si>
  <si>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</si>
  <si>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</si>
  <si>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</si>
  <si>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</si>
  <si>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</si>
  <si>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</si>
  <si>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</si>
  <si>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</si>
  <si>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</si>
  <si>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</si>
  <si>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</si>
  <si>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</si>
  <si>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</si>
  <si>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</si>
  <si>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</si>
  <si>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</si>
  <si>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</si>
  <si>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</si>
  <si>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</si>
  <si>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</si>
  <si>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</si>
  <si>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</si>
  <si>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</si>
  <si>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</si>
  <si>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</si>
  <si>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</si>
  <si>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</si>
  <si>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</si>
  <si>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</si>
  <si>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</si>
  <si>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</si>
  <si>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</si>
  <si>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</si>
  <si>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</si>
  <si>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</si>
  <si>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</si>
  <si>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</si>
  <si>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</si>
  <si>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</si>
  <si>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</si>
  <si>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</si>
  <si>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</si>
  <si>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</si>
  <si>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</si>
  <si>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</si>
  <si>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</si>
  <si>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</si>
  <si>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</si>
  <si>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</si>
  <si>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</si>
  <si>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</si>
  <si>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</si>
  <si>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</si>
  <si>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</si>
  <si>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</si>
  <si>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</si>
  <si>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</si>
  <si>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</si>
  <si>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</si>
  <si>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</si>
  <si>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</si>
  <si>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</si>
  <si>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</si>
  <si>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</si>
  <si>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</si>
  <si>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</si>
  <si>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</si>
  <si>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</si>
  <si>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</si>
  <si>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</si>
  <si>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</si>
  <si>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</si>
  <si>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</si>
  <si>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</si>
  <si>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</si>
  <si>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</si>
  <si>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</si>
  <si>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</si>
  <si>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</si>
  <si>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</si>
  <si>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</si>
  <si>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</si>
  <si>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</si>
  <si>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</si>
  <si>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</si>
  <si>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</si>
  <si>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</si>
  <si>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</si>
  <si>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</si>
  <si>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</si>
  <si>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</si>
  <si>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</si>
  <si>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</si>
  <si>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</si>
  <si>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</si>
  <si>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</si>
  <si>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</si>
  <si>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</si>
  <si>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</si>
  <si>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</si>
  <si>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</si>
  <si>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</si>
  <si>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</si>
  <si>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</si>
  <si>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</si>
  <si>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</si>
  <si>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</si>
  <si>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</si>
  <si>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</si>
  <si>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</si>
  <si>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</si>
  <si>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</si>
  <si>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</si>
  <si>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</si>
  <si>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</si>
  <si>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</si>
  <si>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</si>
  <si>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</si>
  <si>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</si>
  <si>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</si>
  <si>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</si>
  <si>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</si>
  <si>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</si>
  <si>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</si>
  <si>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</si>
  <si>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</si>
  <si>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</si>
  <si>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</si>
  <si>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</si>
  <si>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</si>
  <si>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</si>
  <si>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</si>
  <si>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</si>
  <si>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</si>
  <si>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</si>
  <si>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</si>
  <si>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</si>
  <si>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</si>
  <si>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</si>
  <si>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</si>
  <si>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</si>
  <si>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</si>
  <si>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</si>
  <si>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</si>
  <si>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</si>
  <si>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</si>
  <si>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</si>
  <si>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</si>
  <si>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</si>
  <si>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</si>
  <si>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</si>
  <si>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</si>
  <si>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</si>
  <si>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</si>
  <si>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</si>
  <si>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</si>
  <si>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</si>
  <si>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</si>
  <si>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</si>
  <si>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</si>
  <si>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</si>
  <si>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</si>
  <si>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</si>
  <si>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</si>
  <si>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</si>
  <si>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</si>
  <si>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</si>
  <si>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</si>
  <si>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</si>
  <si>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</si>
  <si>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</si>
  <si>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</si>
  <si>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</si>
  <si>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</si>
  <si>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</si>
  <si>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</si>
  <si>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</si>
  <si>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</si>
  <si>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</si>
  <si>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</si>
  <si>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</si>
  <si>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</si>
  <si>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</si>
  <si>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</si>
  <si>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</si>
  <si>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</si>
  <si>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</si>
  <si>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</si>
  <si>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</si>
  <si>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</si>
  <si>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</si>
  <si>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</si>
  <si>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</si>
  <si>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</si>
  <si>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</si>
  <si>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</si>
  <si>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</si>
  <si>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</si>
  <si>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</si>
  <si>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</si>
  <si>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</si>
  <si>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</si>
  <si>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</si>
  <si>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</si>
  <si>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</si>
  <si>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</si>
  <si>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</si>
  <si>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</si>
  <si>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</si>
  <si>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</si>
  <si>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</si>
  <si>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</si>
  <si>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</si>
  <si>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</si>
  <si>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</si>
  <si>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</si>
  <si>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</si>
  <si>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</si>
  <si>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</si>
  <si>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</si>
  <si>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</si>
  <si>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</si>
  <si>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</si>
  <si>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</si>
  <si>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</si>
  <si>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</si>
  <si>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</si>
  <si>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</si>
  <si>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</si>
  <si>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</si>
  <si>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</si>
  <si>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</si>
  <si>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</si>
  <si>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</si>
  <si>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</si>
  <si>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</si>
  <si>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</si>
  <si>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</si>
  <si>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</si>
  <si>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</si>
  <si>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</si>
  <si>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</si>
  <si>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</si>
  <si>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</si>
  <si>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</si>
  <si>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</si>
  <si>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</si>
  <si>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</si>
  <si>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</si>
  <si>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</si>
  <si>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</si>
  <si>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</si>
  <si>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</si>
  <si>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</si>
  <si>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</si>
  <si>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</si>
  <si>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</si>
  <si>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</si>
  <si>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</si>
  <si>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</si>
  <si>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</si>
  <si>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</si>
  <si>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</si>
  <si>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</si>
  <si>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</si>
  <si>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</si>
  <si>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</si>
  <si>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</si>
  <si>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</si>
  <si>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</si>
  <si>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</si>
  <si>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</si>
  <si>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</si>
  <si>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</si>
  <si>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</si>
  <si>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</si>
  <si>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</si>
  <si>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</si>
  <si>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</si>
  <si>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</si>
  <si>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</si>
  <si>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</si>
  <si>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</si>
  <si>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</si>
  <si>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</si>
  <si>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</si>
  <si>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</si>
  <si>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</si>
  <si>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</si>
  <si>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</si>
  <si>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</si>
  <si>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</si>
  <si>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</si>
  <si>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</si>
  <si>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</si>
  <si>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</si>
  <si>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</si>
  <si>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</si>
  <si>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</si>
  <si>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</si>
  <si>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</si>
  <si>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</si>
  <si>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</si>
  <si>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</si>
  <si>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</si>
  <si>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</si>
  <si>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</si>
  <si>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</si>
  <si>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</si>
  <si>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</si>
  <si>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</si>
  <si>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</si>
  <si>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</si>
  <si>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</si>
  <si>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</si>
  <si>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</si>
  <si>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</si>
  <si>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</si>
  <si>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</si>
  <si>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</si>
  <si>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</si>
  <si>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</si>
  <si>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</si>
  <si>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</si>
  <si>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</si>
  <si>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</si>
  <si>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</si>
  <si>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</si>
  <si>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</si>
  <si>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</si>
  <si>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</si>
  <si>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</si>
  <si>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</si>
  <si>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</si>
  <si>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</si>
  <si>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</si>
  <si>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</si>
  <si>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</si>
  <si>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</si>
  <si>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</si>
  <si>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</si>
  <si>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</si>
  <si>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</si>
  <si>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</si>
  <si>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</si>
  <si>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</si>
  <si>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</si>
  <si>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</si>
  <si>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</si>
  <si>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</si>
  <si>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</si>
  <si>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</si>
  <si>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</si>
  <si>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</si>
  <si>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</si>
  <si>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</si>
  <si>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</si>
  <si>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</si>
  <si>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</si>
  <si>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</si>
  <si>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</si>
  <si>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</si>
  <si>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</si>
  <si>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</si>
  <si>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</si>
  <si>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</si>
  <si>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</si>
  <si>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</si>
  <si>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</si>
  <si>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</si>
  <si>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</si>
  <si>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</si>
  <si>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</si>
  <si>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</si>
  <si>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</si>
  <si>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</si>
  <si>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</si>
  <si>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</si>
  <si>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</si>
  <si>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</si>
  <si>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</si>
  <si>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</si>
  <si>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</si>
  <si>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</si>
  <si>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</si>
  <si>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</si>
  <si>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</si>
  <si>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</si>
  <si>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</si>
  <si>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</si>
  <si>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</si>
  <si>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</si>
  <si>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</si>
  <si>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</si>
  <si>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</si>
  <si>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</si>
  <si>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</si>
  <si>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</si>
  <si>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</si>
  <si>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</si>
  <si>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</si>
  <si>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</si>
  <si>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</si>
  <si>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</si>
  <si>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</si>
  <si>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</si>
  <si>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</si>
  <si>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</si>
  <si>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</si>
  <si>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</si>
  <si>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</si>
  <si>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</si>
  <si>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</si>
  <si>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</si>
  <si>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</si>
  <si>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</si>
  <si>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</si>
  <si>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</si>
  <si>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</si>
  <si>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</si>
  <si>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</si>
  <si>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</si>
  <si>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</si>
  <si>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</si>
  <si>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</si>
  <si>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</si>
  <si>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</si>
  <si>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</si>
  <si>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</si>
  <si>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</si>
  <si>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</si>
  <si>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</si>
  <si>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</si>
  <si>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</si>
  <si>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</si>
  <si>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</si>
  <si>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</si>
  <si>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</si>
  <si>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</si>
  <si>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</si>
  <si>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</si>
  <si>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</si>
  <si>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</si>
  <si>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</si>
  <si>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</si>
  <si>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</si>
  <si>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</si>
  <si>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</si>
  <si>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</si>
  <si>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</si>
  <si>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</si>
  <si>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</si>
  <si>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</si>
  <si>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</si>
  <si>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</si>
  <si>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</si>
  <si>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</si>
  <si>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</si>
  <si>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</si>
  <si>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</si>
  <si>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</si>
  <si>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</si>
  <si>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</si>
  <si>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</si>
  <si>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</si>
  <si>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</si>
  <si>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</si>
  <si>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</si>
  <si>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</si>
  <si>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</si>
  <si>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</si>
  <si>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</si>
  <si>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</si>
  <si>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</si>
  <si>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</si>
  <si>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</si>
  <si>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</si>
  <si>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</si>
  <si>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</si>
  <si>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</si>
  <si>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</si>
  <si>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</si>
  <si>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</si>
  <si>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</si>
  <si>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</si>
  <si>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</si>
  <si>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</si>
  <si>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</si>
  <si>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</si>
  <si>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</si>
  <si>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</si>
  <si>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</si>
  <si>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</si>
  <si>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</si>
  <si>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</si>
  <si>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</si>
  <si>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</si>
  <si>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</si>
  <si>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</si>
  <si>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</si>
  <si>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</si>
  <si>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</si>
  <si>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</si>
  <si>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</si>
  <si>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</si>
  <si>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</si>
  <si>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</si>
  <si>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</si>
  <si>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</si>
  <si>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</si>
  <si>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</si>
  <si>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</si>
  <si>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</si>
  <si>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</si>
  <si>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</si>
  <si>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</si>
  <si>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</si>
  <si>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</si>
  <si>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</si>
  <si>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</si>
  <si>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</si>
  <si>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</si>
  <si>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</si>
  <si>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</si>
  <si>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</si>
  <si>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</si>
  <si>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</si>
  <si>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</si>
  <si>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</si>
  <si>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</si>
  <si>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</si>
  <si>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</si>
  <si>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</si>
  <si>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</si>
  <si>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</si>
  <si>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</si>
  <si>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</si>
  <si>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</si>
  <si>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</si>
  <si>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</si>
  <si>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</si>
  <si>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</si>
  <si>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</si>
  <si>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</si>
  <si>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</si>
  <si>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</si>
  <si>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</si>
  <si>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</si>
  <si>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</si>
  <si>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</si>
  <si>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</si>
  <si>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</si>
  <si>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</si>
  <si>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</si>
  <si>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</si>
  <si>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</si>
  <si>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</si>
  <si>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</si>
  <si>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</si>
  <si>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</si>
  <si>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</si>
  <si>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</si>
  <si>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</si>
  <si>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</si>
  <si>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</si>
  <si>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</si>
  <si>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</si>
  <si>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</si>
  <si>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</si>
  <si>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</si>
  <si>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</si>
  <si>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</si>
  <si>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</si>
  <si>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</si>
  <si>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</si>
  <si>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</si>
  <si>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</si>
  <si>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</si>
  <si>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</si>
  <si>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</si>
  <si>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</si>
  <si>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</si>
  <si>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</si>
  <si>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</si>
  <si>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</si>
  <si>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</si>
  <si>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</si>
  <si>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</si>
  <si>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</si>
  <si>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</si>
  <si>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</si>
  <si>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</si>
  <si>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</si>
  <si>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</si>
  <si>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</si>
  <si>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</si>
  <si>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</si>
  <si>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</si>
  <si>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</si>
  <si>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</si>
  <si>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</si>
  <si>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</si>
  <si>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</si>
  <si>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</si>
  <si>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</si>
  <si>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</si>
  <si>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</si>
  <si>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</si>
  <si>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</si>
  <si>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</si>
  <si>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</si>
  <si>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</si>
  <si>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</si>
  <si>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</si>
  <si>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</si>
  <si>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</si>
  <si>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</si>
  <si>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</si>
  <si>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</si>
  <si>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</si>
  <si>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</si>
  <si>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</si>
  <si>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</si>
  <si>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</si>
  <si>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</si>
  <si>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</si>
  <si>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</si>
  <si>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</si>
  <si>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</si>
  <si>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</si>
  <si>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</si>
  <si>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</si>
  <si>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</si>
  <si>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</si>
  <si>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</si>
  <si>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</si>
  <si>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</si>
  <si>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</si>
  <si>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</si>
  <si>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</si>
  <si>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</si>
  <si>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</si>
  <si>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</si>
  <si>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</si>
  <si>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</si>
  <si>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</si>
  <si>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</si>
  <si>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</si>
  <si>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</si>
  <si>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</si>
  <si>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</si>
  <si>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</si>
  <si>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</si>
  <si>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</si>
  <si>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</si>
  <si>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</si>
  <si>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</si>
  <si>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</si>
  <si>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</si>
  <si>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</si>
  <si>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</si>
  <si>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</si>
  <si>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</si>
  <si>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</si>
  <si>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</si>
  <si>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</si>
  <si>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</si>
  <si>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</si>
  <si>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</si>
  <si>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</si>
  <si>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</si>
  <si>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</si>
  <si>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</si>
  <si>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</si>
  <si>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</si>
  <si>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</si>
  <si>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</si>
  <si>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</si>
  <si>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</si>
  <si>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</si>
  <si>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</si>
  <si>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</si>
  <si>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</si>
  <si>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</si>
  <si>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</si>
  <si>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</si>
  <si>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</si>
  <si>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</si>
  <si>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</si>
  <si>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</si>
  <si>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</si>
  <si>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</si>
  <si>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</si>
  <si>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</si>
  <si>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</si>
  <si>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</si>
  <si>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</si>
  <si>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</si>
  <si>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</si>
  <si>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</si>
  <si>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</si>
  <si>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</si>
  <si>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</si>
  <si>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</si>
  <si>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</si>
  <si>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</si>
  <si>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</si>
  <si>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</si>
  <si>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</si>
  <si>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</si>
  <si>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</si>
  <si>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</si>
  <si>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</si>
  <si>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</si>
  <si>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</si>
  <si>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</si>
  <si>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</si>
  <si>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</si>
  <si>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</si>
  <si>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</si>
  <si>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</si>
  <si>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</si>
  <si>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</si>
  <si>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</si>
  <si>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</si>
  <si>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</si>
  <si>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</si>
  <si>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</si>
  <si>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</si>
  <si>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</si>
  <si>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</si>
  <si>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</si>
  <si>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</si>
  <si>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</si>
  <si>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</si>
  <si>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</si>
  <si>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</si>
  <si>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</si>
  <si>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</si>
  <si>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</si>
  <si>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</si>
  <si>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</si>
  <si>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</si>
  <si>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</si>
  <si>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</si>
  <si>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</si>
  <si>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</si>
  <si>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</si>
  <si>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</si>
  <si>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</si>
  <si>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</si>
  <si>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</si>
  <si>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</si>
  <si>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</si>
  <si>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</si>
  <si>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</si>
  <si>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</si>
  <si>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</si>
  <si>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</si>
  <si>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</si>
  <si>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</si>
  <si>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</si>
  <si>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</si>
  <si>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</si>
  <si>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</si>
  <si>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</si>
  <si>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</si>
  <si>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</si>
  <si>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</si>
  <si>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</si>
  <si>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</si>
  <si>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</si>
  <si>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</si>
  <si>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</si>
  <si>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</si>
  <si>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</si>
  <si>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</si>
  <si>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</si>
  <si>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</si>
  <si>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</si>
  <si>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</si>
  <si>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</si>
  <si>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</si>
  <si>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</si>
  <si>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</si>
  <si>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</si>
  <si>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</si>
  <si>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</si>
  <si>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</si>
  <si>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</si>
  <si>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</si>
  <si>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</si>
  <si>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</si>
  <si>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</si>
  <si>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</si>
  <si>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</si>
  <si>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</si>
  <si>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</si>
  <si>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</si>
  <si>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</si>
  <si>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</si>
  <si>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</si>
  <si>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</si>
  <si>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</si>
  <si>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</si>
  <si>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</si>
  <si>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</si>
  <si>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</si>
  <si>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</si>
  <si>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</si>
  <si>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</si>
  <si>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</si>
  <si>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</si>
  <si>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</si>
  <si>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</si>
  <si>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</si>
  <si>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</si>
  <si>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</si>
  <si>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</si>
  <si>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</si>
  <si>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</si>
  <si>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</si>
  <si>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</si>
  <si>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</si>
  <si>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</si>
  <si>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</si>
  <si>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</si>
  <si>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</si>
  <si>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</si>
  <si>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</si>
  <si>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</si>
  <si>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</si>
  <si>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</si>
  <si>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</si>
  <si>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</si>
  <si>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</si>
  <si>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</si>
  <si>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</si>
  <si>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</si>
  <si>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</si>
  <si>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</si>
  <si>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</si>
  <si>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</si>
  <si>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</si>
  <si>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</si>
  <si>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</si>
  <si>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</si>
  <si>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</si>
  <si>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</si>
  <si>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</si>
  <si>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</si>
  <si>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</si>
  <si>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</si>
  <si>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</si>
  <si>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</si>
  <si>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</si>
  <si>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</si>
  <si>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</si>
  <si>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</si>
  <si>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</si>
  <si>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</si>
  <si>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</si>
  <si>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</si>
  <si>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</si>
  <si>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</si>
  <si>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</si>
  <si>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</si>
  <si>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</si>
  <si>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</si>
  <si>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</si>
  <si>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</si>
  <si>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</si>
  <si>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</si>
  <si>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</si>
  <si>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</si>
  <si>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</si>
  <si>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</si>
  <si>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</si>
  <si>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</si>
  <si>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</si>
  <si>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</si>
  <si>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</si>
  <si>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</si>
  <si>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</si>
  <si>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</si>
  <si>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</si>
  <si>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</si>
  <si>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</si>
  <si>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</si>
  <si>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</si>
  <si>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</si>
  <si>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</si>
  <si>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</si>
  <si>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</si>
  <si>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</si>
  <si>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</si>
  <si>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</si>
  <si>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</si>
  <si>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</si>
  <si>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</si>
  <si>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</si>
  <si>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</si>
  <si>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</si>
  <si>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</si>
  <si>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</si>
  <si>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</si>
  <si>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</si>
  <si>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</si>
  <si>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</si>
  <si>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</si>
  <si>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</si>
  <si>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</si>
  <si>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</si>
  <si>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</si>
  <si>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</si>
  <si>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</si>
  <si>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</si>
  <si>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</si>
  <si>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</si>
  <si>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</si>
  <si>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</si>
  <si>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</si>
  <si>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</si>
  <si>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</si>
  <si>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</si>
  <si>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</si>
  <si>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</si>
  <si>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</si>
  <si>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</si>
  <si>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</si>
  <si>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</si>
  <si>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</si>
  <si>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</si>
  <si>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</si>
  <si>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</si>
  <si>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</si>
  <si>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</si>
  <si>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</si>
  <si>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</si>
  <si>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</si>
  <si>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</si>
  <si>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</si>
  <si>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</si>
  <si>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</si>
  <si>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</si>
  <si>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</si>
  <si>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</si>
  <si>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</si>
  <si>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</si>
  <si>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</si>
  <si>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</si>
  <si>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</si>
  <si>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</si>
  <si>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</si>
  <si>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</si>
  <si>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</si>
  <si>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</si>
  <si>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</si>
  <si>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</si>
  <si>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</si>
  <si>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</si>
  <si>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</si>
  <si>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</si>
  <si>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</si>
  <si>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</si>
  <si>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</si>
  <si>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</si>
  <si>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</si>
  <si>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</si>
  <si>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</si>
  <si>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</si>
  <si>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</si>
  <si>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</si>
  <si>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</si>
  <si>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</si>
  <si>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</si>
  <si>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</si>
  <si>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</si>
  <si>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</si>
  <si>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</si>
  <si>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</si>
  <si>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</si>
  <si>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</si>
  <si>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</si>
  <si>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</si>
  <si>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</si>
  <si>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</si>
  <si>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</si>
  <si>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</si>
  <si>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</si>
  <si>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</si>
  <si>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</si>
  <si>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</si>
  <si>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</si>
  <si>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</si>
  <si>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</si>
  <si>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</si>
  <si>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</si>
  <si>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</si>
  <si>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</si>
  <si>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</si>
  <si>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</si>
  <si>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</si>
  <si>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</si>
  <si>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</si>
  <si>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</si>
  <si>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</si>
  <si>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</si>
  <si>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</si>
  <si>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</si>
  <si>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</si>
  <si>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</si>
  <si>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</si>
  <si>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</si>
  <si>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</si>
  <si>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</si>
  <si>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</si>
  <si>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</si>
  <si>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</si>
  <si>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</si>
  <si>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</si>
  <si>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</si>
  <si>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</si>
  <si>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</si>
  <si>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</si>
  <si>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</si>
  <si>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</si>
  <si>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</si>
  <si>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</si>
  <si>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</si>
  <si>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</si>
  <si>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</si>
  <si>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</si>
  <si>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</si>
  <si>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</si>
  <si>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</si>
  <si>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</si>
  <si>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</si>
  <si>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</si>
  <si>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</si>
  <si>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</si>
  <si>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</si>
  <si>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</si>
  <si>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</si>
  <si>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</si>
  <si>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</si>
  <si>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</si>
  <si>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</si>
  <si>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</si>
  <si>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</si>
  <si>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</si>
  <si>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</si>
  <si>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</si>
  <si>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</si>
  <si>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</si>
  <si>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</si>
  <si>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</si>
  <si>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</si>
  <si>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</si>
  <si>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</si>
  <si>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</si>
  <si>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</si>
  <si>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</si>
  <si>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</si>
  <si>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</si>
  <si>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</si>
  <si>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</si>
  <si>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</si>
  <si>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</si>
  <si>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</si>
  <si>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</si>
  <si>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</si>
  <si>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</si>
  <si>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</si>
  <si>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</si>
  <si>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</si>
  <si>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</si>
  <si>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</si>
  <si>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</si>
  <si>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</si>
  <si>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</si>
  <si>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</si>
  <si>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</si>
  <si>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</si>
  <si>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</si>
  <si>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</si>
  <si>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</si>
  <si>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</si>
  <si>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</si>
  <si>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</si>
  <si>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</si>
  <si>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</si>
  <si>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</si>
  <si>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</si>
  <si>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</si>
  <si>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</si>
  <si>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</si>
  <si>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</si>
  <si>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</si>
  <si>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</si>
  <si>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</si>
  <si>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</si>
  <si>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</si>
  <si>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</si>
  <si>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</si>
  <si>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</si>
  <si>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</si>
  <si>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</si>
  <si>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</si>
  <si>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</si>
  <si>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</si>
  <si>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</si>
  <si>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</si>
  <si>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</si>
  <si>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</si>
  <si>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</si>
  <si>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</si>
  <si>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</si>
  <si>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</si>
  <si>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</si>
  <si>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</si>
  <si>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</si>
  <si>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</si>
  <si>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</si>
  <si>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</si>
  <si>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</si>
  <si>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</si>
  <si>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</si>
  <si>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</si>
  <si>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</si>
  <si>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</si>
  <si>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</si>
  <si>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</si>
  <si>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</si>
  <si>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</si>
  <si>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</si>
  <si>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</si>
  <si>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</si>
  <si>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</si>
  <si>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</si>
  <si>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</si>
  <si>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</si>
  <si>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</si>
  <si>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</si>
  <si>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</si>
  <si>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</si>
  <si>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</si>
  <si>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</si>
  <si>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</si>
  <si>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</si>
  <si>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</si>
  <si>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</si>
  <si>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</si>
  <si>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</si>
  <si>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</si>
  <si>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</si>
  <si>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</si>
  <si>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</si>
  <si>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</si>
  <si>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</si>
  <si>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</si>
  <si>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</si>
  <si>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</si>
  <si>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</si>
  <si>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</si>
  <si>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</si>
  <si>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</si>
  <si>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</si>
  <si>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</si>
  <si>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</si>
  <si>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</si>
  <si>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</si>
  <si>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</si>
  <si>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</si>
  <si>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</si>
  <si>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</si>
  <si>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</si>
  <si>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</si>
  <si>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</si>
  <si>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</si>
  <si>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</si>
  <si>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</si>
  <si>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</si>
  <si>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</si>
  <si>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</si>
  <si>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</si>
  <si>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</si>
  <si>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</si>
  <si>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</si>
  <si>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</si>
  <si>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</si>
  <si>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</si>
  <si>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</si>
  <si>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</si>
  <si>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</si>
  <si>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</si>
  <si>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</si>
  <si>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</si>
  <si>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</si>
  <si>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</si>
  <si>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</si>
  <si>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</si>
  <si>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</si>
  <si>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</si>
  <si>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</si>
  <si>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</si>
  <si>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</si>
  <si>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</si>
  <si>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</si>
  <si>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</si>
  <si>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</si>
  <si>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</si>
  <si>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</si>
  <si>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</si>
  <si>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</si>
  <si>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</si>
  <si>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</si>
  <si>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</si>
  <si>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</si>
  <si>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</si>
  <si>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</si>
  <si>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</si>
  <si>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</si>
  <si>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</si>
  <si>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</si>
  <si>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</si>
  <si>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</si>
  <si>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</si>
  <si>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</si>
  <si>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</si>
  <si>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</si>
  <si>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</si>
  <si>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</si>
  <si>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</si>
  <si>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</si>
  <si>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</si>
  <si>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</si>
  <si>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</si>
  <si>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</si>
  <si>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</si>
  <si>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</si>
  <si>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</si>
  <si>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</si>
  <si>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</si>
  <si>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</si>
  <si>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</si>
  <si>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</si>
  <si>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</si>
  <si>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</si>
  <si>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</si>
  <si>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</si>
  <si>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</si>
  <si>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</si>
  <si>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</si>
  <si>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</si>
  <si>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</si>
  <si>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</si>
  <si>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</si>
  <si>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</si>
  <si>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</si>
  <si>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</si>
  <si>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</si>
  <si>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</si>
  <si>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</si>
  <si>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</si>
  <si>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</si>
  <si>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</si>
  <si>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</si>
  <si>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</si>
  <si>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</si>
  <si>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</si>
  <si>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</si>
  <si>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</si>
  <si>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</si>
  <si>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</si>
  <si>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</si>
  <si>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</si>
  <si>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</si>
  <si>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</si>
  <si>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</si>
  <si>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</si>
  <si>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</si>
  <si>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</si>
  <si>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</si>
  <si>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</si>
  <si>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</si>
  <si>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</si>
  <si>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</si>
  <si>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</si>
  <si>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</si>
  <si>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</si>
  <si>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</si>
  <si>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</si>
  <si>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</si>
  <si>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</si>
  <si>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</si>
  <si>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</si>
  <si>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</si>
  <si>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</si>
  <si>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</si>
  <si>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</si>
  <si>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</si>
  <si>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</si>
  <si>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</si>
  <si>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</si>
  <si>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</si>
  <si>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</si>
  <si>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</si>
  <si>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</si>
  <si>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</si>
  <si>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</si>
  <si>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</si>
  <si>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</si>
  <si>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</si>
  <si>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</si>
  <si>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</si>
  <si>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</si>
  <si>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</si>
  <si>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</si>
  <si>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</si>
  <si>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</si>
  <si>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</si>
  <si>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</si>
  <si>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</si>
  <si>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</si>
  <si>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</si>
  <si>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</si>
  <si>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</si>
  <si>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</si>
  <si>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</si>
  <si>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</si>
  <si>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</si>
  <si>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</si>
  <si>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</si>
  <si>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</si>
  <si>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</si>
  <si>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</si>
  <si>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</si>
  <si>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</si>
  <si>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</si>
  <si>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</si>
  <si>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</si>
  <si>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</si>
  <si>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</si>
  <si>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</si>
  <si>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</si>
  <si>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</si>
  <si>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</si>
  <si>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</si>
  <si>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</si>
  <si>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</si>
  <si>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</si>
  <si>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</si>
  <si>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</si>
  <si>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</si>
  <si>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</si>
  <si>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</si>
  <si>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</si>
  <si>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</si>
  <si>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</si>
  <si>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</si>
  <si>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</si>
  <si>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</si>
  <si>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</si>
  <si>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</si>
  <si>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</si>
  <si>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</si>
  <si>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</si>
  <si>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</si>
  <si>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</si>
  <si>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</si>
  <si>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</si>
  <si>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</si>
  <si>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</si>
  <si>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</si>
  <si>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</si>
  <si>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</si>
  <si>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</si>
  <si>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</si>
  <si>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</si>
  <si>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</si>
  <si>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</si>
  <si>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</si>
  <si>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</si>
  <si>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</si>
  <si>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</si>
  <si>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</si>
  <si>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</si>
  <si>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</si>
  <si>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</si>
  <si>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</si>
  <si>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</si>
  <si>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</si>
  <si>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</si>
  <si>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</si>
  <si>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</si>
  <si>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</si>
  <si>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</si>
  <si>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</si>
  <si>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</si>
  <si>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</si>
  <si>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</si>
  <si>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</si>
  <si>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</si>
  <si>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</si>
  <si>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</si>
  <si>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</si>
  <si>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</si>
  <si>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</si>
  <si>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</si>
  <si>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</si>
  <si>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</si>
  <si>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</si>
  <si>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</si>
  <si>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</si>
  <si>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</si>
  <si>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</si>
  <si>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</si>
  <si>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</si>
  <si>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</si>
  <si>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</si>
  <si>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</si>
  <si>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</si>
  <si>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</si>
  <si>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</si>
  <si>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</si>
  <si>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</si>
  <si>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</si>
  <si>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</si>
  <si>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</si>
  <si>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</si>
  <si>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</si>
  <si>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</si>
  <si>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</si>
  <si>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</si>
  <si>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</si>
  <si>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</si>
  <si>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</si>
  <si>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</si>
  <si>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</si>
  <si>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</si>
  <si>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</si>
  <si>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</si>
  <si>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</si>
  <si>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</si>
  <si>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</si>
  <si>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</si>
  <si>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</si>
  <si>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</si>
  <si>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</si>
  <si>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</si>
  <si>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</si>
  <si>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</si>
  <si>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</si>
  <si>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</si>
  <si>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</si>
  <si>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</si>
  <si>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</si>
  <si>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</si>
  <si>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</si>
  <si>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</si>
  <si>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</si>
  <si>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</si>
  <si>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</si>
  <si>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</si>
  <si>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</si>
  <si>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</si>
  <si>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</si>
  <si>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</si>
  <si>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</si>
  <si>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</si>
  <si>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</si>
  <si>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</si>
  <si>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</si>
  <si>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</si>
  <si>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</si>
  <si>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</si>
  <si>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</si>
  <si>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</si>
  <si>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</si>
  <si>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</si>
  <si>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</si>
  <si>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</si>
  <si>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</si>
  <si>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</si>
  <si>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</si>
  <si>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</si>
  <si>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</si>
  <si>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</si>
  <si>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</si>
  <si>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</si>
  <si>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</si>
  <si>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</si>
  <si>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</si>
  <si>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</si>
  <si>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</si>
  <si>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</si>
  <si>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</si>
  <si>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</si>
  <si>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</si>
  <si>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</si>
  <si>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</si>
  <si>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</si>
  <si>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</si>
  <si>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</si>
  <si>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</si>
  <si>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</si>
  <si>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</si>
  <si>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</si>
  <si>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</si>
  <si>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</si>
  <si>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</si>
  <si>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</si>
  <si>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</si>
  <si>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</si>
  <si>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</si>
  <si>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</si>
  <si>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</si>
  <si>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</si>
  <si>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</si>
  <si>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</si>
  <si>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</si>
  <si>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</si>
  <si>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</si>
  <si>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</si>
  <si>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</si>
  <si>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</si>
  <si>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</si>
  <si>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</si>
  <si>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</si>
  <si>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</si>
  <si>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</si>
  <si>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</si>
  <si>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</si>
  <si>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</si>
  <si>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</si>
  <si>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</si>
  <si>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</si>
  <si>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</si>
  <si>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</si>
  <si>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</si>
  <si>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</si>
  <si>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</si>
  <si>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</si>
  <si>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</si>
  <si>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</si>
  <si>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</si>
  <si>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</si>
  <si>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</si>
  <si>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</si>
  <si>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</si>
  <si>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</si>
  <si>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</si>
  <si>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</si>
  <si>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</si>
  <si>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</si>
  <si>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</si>
  <si>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</si>
  <si>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</si>
  <si>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</si>
  <si>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</si>
  <si>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</si>
  <si>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</si>
  <si>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</si>
  <si>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</si>
  <si>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</si>
  <si>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</si>
  <si>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</si>
  <si>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</si>
  <si>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</si>
  <si>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</si>
  <si>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</si>
  <si>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</si>
  <si>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</si>
  <si>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</si>
  <si>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</si>
  <si>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</si>
  <si>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</si>
  <si>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</si>
  <si>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</si>
  <si>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</si>
  <si>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</si>
  <si>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</si>
  <si>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</si>
  <si>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</si>
  <si>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</si>
  <si>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</si>
  <si>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</si>
  <si>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</si>
  <si>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</si>
  <si>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</si>
  <si>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</si>
  <si>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</si>
  <si>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</si>
  <si>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</si>
  <si>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</si>
  <si>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</si>
  <si>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</si>
  <si>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</si>
  <si>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</si>
  <si>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</si>
  <si>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</si>
  <si>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</si>
  <si>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</si>
  <si>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</si>
  <si>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</si>
  <si>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</si>
  <si>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</si>
  <si>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</si>
  <si>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</si>
  <si>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</si>
  <si>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</si>
  <si>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</si>
  <si>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</si>
  <si>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</si>
  <si>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</si>
  <si>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</si>
  <si>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</si>
  <si>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</si>
  <si>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</si>
  <si>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</si>
  <si>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</si>
  <si>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</si>
  <si>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</si>
  <si>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</si>
  <si>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</si>
  <si>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</si>
  <si>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</si>
  <si>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</si>
  <si>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</si>
  <si>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</si>
  <si>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</si>
  <si>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</si>
  <si>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</si>
  <si>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</si>
  <si>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</si>
  <si>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</si>
  <si>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</si>
  <si>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</si>
  <si>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</si>
  <si>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</si>
  <si>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</si>
  <si>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</si>
  <si>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</si>
  <si>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</si>
  <si>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</si>
  <si>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</si>
  <si>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</si>
  <si>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</si>
  <si>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</si>
  <si>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</si>
  <si>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</si>
  <si>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</si>
  <si>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</si>
  <si>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</si>
  <si>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</si>
  <si>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</si>
  <si>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</si>
  <si>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</si>
  <si>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</si>
  <si>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</si>
  <si>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</si>
  <si>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</si>
  <si>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</si>
  <si>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</si>
  <si>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</si>
  <si>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</si>
  <si>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</si>
  <si>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</si>
  <si>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</si>
  <si>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</si>
  <si>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</si>
  <si>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</si>
  <si>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</si>
  <si>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</si>
  <si>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</si>
  <si>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</si>
  <si>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</si>
  <si>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</si>
  <si>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</si>
  <si>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</si>
  <si>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</si>
  <si>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</si>
  <si>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</si>
  <si>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</si>
  <si>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</si>
  <si>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</si>
  <si>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</si>
  <si>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</si>
  <si>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</si>
  <si>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</si>
  <si>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</si>
  <si>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</si>
  <si>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</si>
  <si>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</si>
  <si>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</si>
  <si>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</si>
  <si>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</si>
  <si>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</si>
  <si>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</si>
  <si>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</si>
  <si>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</si>
  <si>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</si>
  <si>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</si>
  <si>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</si>
  <si>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</si>
  <si>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</si>
  <si>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</si>
  <si>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</si>
  <si>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</si>
  <si>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</si>
  <si>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</si>
  <si>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</si>
  <si>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</si>
  <si>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</si>
  <si>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</si>
  <si>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</si>
  <si>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</si>
  <si>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</si>
  <si>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</si>
  <si>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</si>
  <si>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</si>
  <si>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</si>
  <si>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</si>
  <si>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</si>
  <si>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</si>
  <si>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</si>
  <si>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</si>
  <si>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</si>
  <si>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</si>
  <si>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</si>
  <si>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</si>
  <si>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</si>
  <si>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</si>
  <si>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</si>
  <si>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</si>
  <si>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</si>
  <si>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</si>
  <si>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</si>
  <si>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</si>
  <si>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</si>
  <si>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</si>
  <si>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</si>
  <si>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</si>
  <si>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</si>
  <si>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</si>
  <si>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</si>
  <si>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</si>
  <si>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</si>
  <si>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</si>
  <si>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</si>
  <si>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</si>
  <si>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</si>
  <si>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</si>
  <si>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</si>
  <si>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</si>
  <si>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</si>
  <si>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</si>
  <si>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</si>
  <si>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</si>
  <si>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</si>
  <si>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</si>
  <si>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</si>
  <si>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</si>
  <si>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</si>
  <si>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</si>
  <si>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</si>
  <si>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</si>
  <si>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</si>
  <si>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</si>
  <si>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</si>
  <si>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</si>
  <si>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</si>
  <si>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</si>
  <si>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</si>
  <si>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</si>
  <si>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</si>
  <si>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</si>
  <si>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</si>
  <si>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</si>
  <si>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</si>
  <si>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</si>
  <si>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</si>
  <si>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</si>
  <si>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</si>
  <si>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</si>
  <si>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</si>
  <si>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</si>
  <si>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</si>
  <si>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</si>
  <si>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</si>
  <si>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</si>
  <si>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</si>
  <si>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</si>
  <si>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</si>
  <si>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</si>
  <si>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</si>
  <si>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</si>
  <si>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</si>
  <si>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</si>
  <si>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</si>
  <si>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</si>
  <si>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</si>
  <si>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</si>
  <si>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</si>
  <si>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</si>
  <si>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</si>
  <si>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</si>
  <si>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</si>
  <si>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</si>
  <si>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</si>
  <si>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</si>
  <si>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</si>
  <si>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</si>
  <si>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</si>
  <si>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</si>
  <si>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</si>
  <si>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</si>
  <si>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</si>
  <si>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</si>
  <si>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</si>
  <si>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</si>
  <si>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</si>
  <si>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</si>
  <si>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</si>
  <si>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</si>
  <si>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</si>
  <si>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</si>
  <si>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</si>
  <si>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</si>
  <si>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</si>
  <si>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</si>
  <si>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</si>
  <si>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</si>
  <si>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</si>
  <si>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</si>
  <si>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</si>
  <si>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</si>
  <si>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</si>
  <si>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</si>
  <si>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</si>
  <si>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</si>
  <si>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</si>
  <si>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</si>
  <si>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</si>
  <si>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</si>
  <si>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</si>
  <si>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</si>
  <si>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</si>
  <si>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</si>
  <si>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</si>
  <si>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</si>
  <si>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</si>
  <si>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</si>
  <si>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</si>
  <si>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</si>
  <si>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</si>
  <si>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</si>
  <si>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</si>
  <si>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</si>
  <si>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</si>
  <si>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</si>
  <si>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</si>
  <si>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</si>
  <si>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</si>
  <si>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</si>
  <si>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</si>
  <si>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</si>
  <si>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</si>
  <si>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</si>
  <si>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</si>
  <si>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</si>
  <si>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</si>
  <si>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</si>
  <si>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</si>
  <si>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</si>
  <si>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</si>
  <si>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</si>
  <si>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</si>
  <si>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</si>
  <si>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</si>
  <si>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</si>
  <si>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</si>
  <si>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</si>
  <si>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</si>
  <si>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</si>
  <si>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</si>
  <si>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</si>
  <si>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</si>
  <si>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</si>
  <si>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</si>
  <si>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</si>
  <si>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</si>
  <si>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</si>
  <si>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</si>
  <si>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</si>
  <si>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</si>
  <si>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</si>
  <si>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</si>
  <si>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</si>
  <si>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</si>
  <si>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</si>
  <si>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</si>
  <si>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</si>
  <si>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</si>
  <si>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</si>
  <si>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</si>
  <si>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</si>
  <si>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</si>
  <si>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</si>
  <si>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</si>
  <si>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</si>
  <si>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</si>
  <si>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</si>
  <si>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</si>
  <si>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</si>
  <si>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</si>
  <si>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</si>
  <si>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</si>
  <si>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</si>
  <si>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</si>
  <si>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</si>
  <si>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</si>
  <si>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</si>
  <si>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</si>
  <si>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</si>
  <si>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</si>
  <si>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</si>
  <si>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</si>
  <si>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</si>
  <si>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</si>
  <si>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</si>
  <si>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</si>
  <si>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</si>
  <si>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</si>
  <si>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</si>
  <si>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</si>
  <si>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</si>
  <si>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</si>
  <si>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</si>
  <si>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</si>
  <si>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</si>
  <si>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</si>
  <si>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</si>
  <si>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</si>
  <si>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</si>
  <si>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</si>
  <si>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</si>
  <si>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</si>
  <si>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</si>
  <si>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</si>
  <si>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</si>
  <si>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</si>
  <si>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</si>
  <si>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</si>
  <si>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</si>
  <si>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</si>
  <si>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</si>
  <si>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</si>
  <si>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</si>
  <si>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</si>
  <si>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</si>
  <si>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</si>
  <si>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</si>
  <si>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</si>
  <si>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</si>
  <si>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</si>
  <si>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</si>
  <si>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</si>
  <si>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</si>
  <si>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</si>
  <si>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</si>
  <si>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</si>
  <si>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</si>
  <si>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</si>
  <si>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</si>
  <si>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</si>
  <si>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</si>
  <si>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</si>
  <si>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</si>
  <si>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</si>
  <si>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</si>
  <si>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</si>
  <si>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</si>
  <si>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</si>
  <si>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</si>
  <si>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</si>
  <si>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</si>
  <si>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</si>
  <si>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</si>
  <si>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</si>
  <si>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</si>
  <si>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</si>
  <si>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</si>
  <si>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</si>
  <si>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</si>
  <si>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</si>
  <si>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</si>
  <si>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</si>
  <si>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</si>
  <si>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</si>
  <si>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</si>
  <si>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</si>
  <si>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</si>
  <si>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</si>
  <si>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</si>
  <si>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</si>
  <si>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</si>
  <si>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</si>
  <si>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</si>
  <si>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</si>
  <si>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</si>
  <si>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</si>
  <si>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</si>
  <si>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</si>
  <si>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</si>
  <si>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</si>
  <si>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</si>
  <si>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</si>
  <si>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</si>
  <si>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</si>
  <si>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</si>
  <si>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</si>
  <si>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</si>
  <si>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</si>
  <si>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</si>
  <si>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</si>
  <si>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</si>
  <si>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</si>
  <si>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</si>
  <si>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</si>
  <si>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</si>
  <si>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</si>
  <si>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</si>
  <si>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</si>
  <si>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</si>
  <si>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</si>
  <si>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</si>
  <si>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</si>
  <si>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</si>
  <si>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</si>
  <si>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</si>
  <si>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</si>
  <si>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</si>
  <si>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</si>
  <si>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</si>
  <si>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</si>
  <si>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</si>
  <si>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</si>
  <si>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</si>
  <si>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</si>
  <si>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</si>
  <si>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</si>
  <si>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</si>
  <si>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</si>
  <si>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</si>
  <si>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</si>
  <si>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</si>
  <si>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</si>
  <si>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</si>
  <si>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</si>
  <si>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</si>
  <si>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</si>
  <si>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</si>
  <si>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</si>
  <si>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</si>
  <si>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</si>
  <si>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</si>
  <si>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</si>
  <si>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</si>
  <si>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</si>
  <si>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</si>
  <si>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</si>
  <si>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</si>
  <si>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</si>
  <si>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</si>
  <si>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</si>
  <si>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</si>
  <si>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</si>
  <si>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</si>
  <si>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</si>
  <si>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</si>
  <si>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</si>
  <si>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</si>
  <si>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</si>
  <si>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</si>
  <si>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</si>
  <si>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</si>
  <si>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</si>
  <si>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</si>
  <si>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</si>
  <si>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</si>
  <si>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</si>
  <si>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</si>
  <si>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</si>
  <si>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</si>
  <si>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</si>
  <si>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</si>
  <si>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</si>
  <si>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</si>
  <si>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</si>
  <si>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</si>
  <si>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</si>
  <si>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</si>
  <si>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</si>
  <si>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</si>
  <si>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</si>
  <si>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</si>
  <si>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</si>
  <si>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</si>
  <si>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</si>
  <si>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</si>
  <si>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</si>
  <si>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</si>
  <si>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</si>
  <si>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</si>
  <si>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</si>
  <si>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</si>
  <si>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</si>
  <si>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</si>
  <si>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</si>
  <si>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</si>
  <si>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</si>
  <si>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</si>
  <si>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</si>
  <si>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</si>
  <si>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</si>
  <si>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</si>
  <si>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</si>
  <si>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</si>
  <si>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</si>
  <si>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</si>
  <si>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</si>
  <si>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</si>
  <si>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</si>
  <si>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</si>
  <si>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</si>
  <si>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</si>
  <si>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</si>
  <si>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</si>
  <si>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</si>
  <si>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</si>
  <si>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</si>
  <si>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</si>
  <si>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</si>
  <si>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</si>
  <si>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</si>
  <si>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</si>
  <si>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</si>
  <si>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</si>
  <si>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</si>
  <si>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</si>
  <si>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</si>
  <si>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</si>
  <si>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</si>
  <si>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</si>
  <si>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</si>
  <si>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</si>
  <si>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</si>
  <si>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</si>
  <si>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</si>
  <si>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</si>
  <si>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</si>
  <si>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</si>
  <si>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</si>
  <si>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</si>
  <si>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</si>
  <si>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</si>
  <si>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</si>
  <si>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</si>
  <si>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</si>
  <si>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</si>
  <si>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</si>
  <si>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</si>
  <si>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</si>
  <si>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</si>
  <si>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</si>
  <si>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</si>
  <si>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</si>
  <si>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</si>
  <si>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</si>
  <si>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</si>
  <si>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</si>
  <si>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</si>
  <si>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</si>
  <si>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</si>
  <si>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</si>
  <si>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</si>
  <si>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</si>
  <si>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</si>
  <si>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</si>
  <si>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</si>
  <si>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</si>
  <si>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</si>
  <si>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</si>
  <si>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</si>
  <si>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</si>
  <si>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</si>
  <si>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</si>
  <si>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</si>
  <si>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</si>
  <si>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</si>
  <si>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</si>
  <si>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</si>
  <si>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</si>
  <si>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</si>
  <si>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</si>
  <si>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</si>
  <si>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</si>
  <si>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</si>
  <si>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</si>
  <si>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</si>
  <si>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</si>
  <si>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</si>
  <si>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</si>
  <si>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</si>
  <si>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</si>
  <si>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</si>
  <si>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</si>
  <si>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</si>
  <si>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</si>
  <si>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</si>
  <si>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</si>
  <si>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</si>
  <si>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</si>
  <si>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</si>
  <si>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</si>
  <si>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</si>
  <si>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</si>
  <si>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</si>
  <si>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</si>
  <si>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</si>
  <si>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</si>
  <si>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</si>
  <si>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</si>
  <si>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</si>
  <si>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</si>
  <si>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</si>
  <si>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</si>
  <si>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</si>
  <si>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</si>
  <si>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</si>
  <si>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</si>
  <si>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</si>
  <si>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</si>
  <si>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</si>
  <si>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</si>
  <si>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</si>
  <si>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</si>
  <si>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</si>
  <si>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</si>
  <si>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</si>
  <si>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</si>
  <si>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</si>
  <si>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</si>
  <si>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</si>
  <si>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</si>
  <si>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</si>
  <si>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</si>
  <si>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</si>
  <si>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</si>
  <si>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</si>
  <si>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</si>
  <si>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</si>
  <si>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</si>
  <si>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</si>
  <si>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</si>
  <si>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</si>
  <si>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</si>
  <si>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</si>
  <si>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</si>
  <si>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</si>
  <si>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</si>
  <si>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</si>
  <si>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</si>
  <si>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</si>
  <si>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</si>
  <si>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</si>
  <si>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</si>
  <si>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</si>
  <si>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</si>
  <si>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</si>
  <si>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</si>
  <si>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</si>
  <si>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</si>
  <si>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</si>
  <si>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</si>
  <si>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</si>
  <si>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</si>
  <si>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</si>
  <si>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</si>
  <si>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</si>
  <si>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</si>
  <si>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</si>
  <si>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</si>
  <si>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</si>
  <si>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</si>
  <si>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</si>
  <si>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</si>
  <si>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</si>
  <si>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</si>
  <si>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</si>
  <si>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</si>
  <si>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</si>
  <si>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</si>
  <si>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</si>
  <si>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</si>
  <si>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</si>
  <si>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</si>
  <si>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</si>
  <si>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</si>
  <si>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</si>
  <si>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</si>
  <si>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</si>
  <si>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</si>
  <si>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</si>
  <si>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</si>
  <si>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</si>
  <si>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</si>
  <si>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</si>
  <si>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</si>
  <si>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</si>
  <si>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</si>
  <si>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</si>
  <si>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</si>
  <si>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</si>
  <si>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</si>
  <si>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</si>
  <si>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</si>
  <si>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</si>
  <si>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</si>
  <si>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</si>
  <si>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</si>
  <si>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</si>
  <si>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</si>
  <si>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</si>
  <si>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</si>
  <si>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</si>
  <si>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</si>
  <si>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</si>
  <si>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</si>
  <si>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</si>
  <si>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</si>
  <si>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</si>
  <si>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</si>
  <si>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</si>
  <si>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</si>
  <si>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</si>
  <si>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</si>
  <si>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</si>
  <si>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</si>
  <si>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</si>
  <si>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</si>
  <si>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</si>
  <si>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</si>
  <si>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</si>
  <si>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</si>
  <si>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</si>
  <si>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</si>
  <si>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</si>
  <si>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</si>
  <si>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</si>
  <si>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</si>
  <si>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</si>
  <si>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</si>
  <si>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</si>
  <si>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</si>
  <si>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</si>
  <si>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</si>
  <si>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</si>
  <si>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</si>
  <si>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</si>
  <si>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</si>
  <si>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</si>
  <si>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</si>
  <si>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</si>
  <si>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</si>
  <si>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</si>
  <si>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</si>
  <si>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</si>
  <si>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</si>
  <si>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</si>
  <si>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</si>
  <si>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</si>
  <si>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</si>
  <si>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</si>
  <si>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</si>
  <si>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</si>
  <si>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</si>
  <si>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</si>
  <si>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</si>
  <si>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</si>
  <si>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</si>
  <si>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</si>
  <si>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</si>
  <si>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</si>
  <si>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</si>
  <si>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</si>
  <si>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</si>
  <si>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</si>
  <si>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</si>
  <si>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</si>
  <si>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</si>
  <si>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</si>
  <si>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</si>
  <si>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</si>
  <si>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</si>
  <si>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</si>
  <si>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</si>
  <si>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</si>
  <si>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</si>
  <si>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</si>
  <si>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</si>
  <si>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</si>
  <si>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</si>
  <si>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</si>
  <si>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</si>
  <si>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</si>
  <si>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</si>
  <si>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</si>
  <si>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</si>
  <si>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</si>
  <si>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</si>
  <si>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</si>
  <si>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</si>
  <si>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</si>
  <si>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</si>
  <si>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</si>
  <si>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</si>
  <si>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</si>
  <si>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</si>
  <si>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</si>
  <si>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</si>
  <si>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</si>
  <si>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</si>
  <si>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</si>
  <si>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</si>
  <si>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</si>
  <si>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</si>
  <si>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</si>
  <si>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</si>
  <si>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</si>
  <si>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</si>
  <si>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</si>
  <si>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</si>
  <si>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</si>
  <si>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</si>
  <si>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</si>
  <si>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</si>
  <si>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</si>
  <si>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</si>
  <si>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</si>
  <si>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</si>
  <si>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</si>
  <si>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</si>
  <si>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</si>
  <si>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</si>
  <si>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</si>
  <si>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</si>
  <si>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</si>
  <si>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</si>
  <si>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</si>
  <si>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</si>
  <si>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</si>
  <si>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</si>
  <si>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</si>
  <si>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</si>
  <si>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</si>
  <si>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</si>
  <si>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</si>
  <si>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</si>
  <si>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</si>
  <si>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</si>
  <si>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</si>
  <si>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</si>
  <si>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</si>
  <si>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</si>
  <si>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</si>
  <si>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</si>
  <si>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</si>
  <si>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</si>
  <si>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</si>
  <si>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</si>
  <si>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</si>
  <si>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</si>
  <si>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</si>
  <si>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</si>
  <si>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</si>
  <si>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</si>
  <si>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</si>
  <si>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</si>
  <si>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</si>
  <si>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</si>
  <si>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</si>
  <si>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</si>
  <si>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</si>
  <si>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</si>
  <si>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</si>
  <si>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</si>
  <si>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</si>
  <si>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</si>
  <si>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</si>
  <si>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</si>
  <si>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</si>
  <si>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</si>
  <si>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</si>
  <si>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</si>
  <si>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</si>
  <si>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</si>
  <si>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</si>
  <si>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</si>
  <si>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</si>
  <si>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</si>
  <si>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</si>
  <si>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</si>
  <si>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</si>
  <si>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</si>
  <si>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</si>
  <si>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</si>
  <si>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</si>
  <si>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</si>
  <si>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</si>
  <si>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</si>
  <si>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</si>
  <si>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</si>
  <si>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</si>
  <si>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</si>
  <si>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</si>
  <si>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</si>
  <si>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</si>
  <si>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</si>
  <si>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</si>
  <si>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</si>
  <si>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</si>
  <si>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</si>
  <si>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</si>
  <si>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</si>
  <si>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</si>
  <si>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</si>
  <si>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</si>
  <si>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</si>
  <si>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</si>
  <si>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</si>
  <si>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</si>
  <si>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</si>
  <si>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</si>
  <si>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</si>
  <si>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</si>
  <si>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</si>
  <si>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</si>
  <si>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</si>
  <si>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</si>
  <si>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</si>
  <si>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</si>
  <si>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</si>
  <si>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</si>
  <si>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</si>
  <si>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</si>
  <si>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</si>
  <si>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</si>
  <si>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</si>
  <si>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</si>
  <si>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</si>
  <si>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</si>
  <si>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</si>
  <si>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</si>
  <si>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</si>
  <si>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</si>
  <si>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</si>
  <si>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</si>
  <si>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</si>
  <si>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</si>
  <si>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</si>
  <si>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</si>
  <si>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</si>
  <si>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</si>
  <si>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</si>
  <si>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</si>
  <si>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</si>
  <si>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</si>
  <si>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</si>
  <si>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</si>
  <si>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</si>
  <si>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</si>
  <si>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</si>
  <si>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</si>
  <si>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</si>
  <si>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</si>
  <si>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</si>
  <si>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</si>
  <si>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</si>
  <si>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</si>
  <si>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</si>
  <si>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</si>
  <si>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</si>
  <si>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</si>
  <si>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</si>
  <si>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</si>
  <si>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</si>
  <si>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</si>
  <si>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</si>
  <si>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</si>
  <si>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</si>
  <si>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</si>
  <si>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</si>
  <si>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</si>
  <si>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</si>
  <si>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</si>
  <si>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</si>
  <si>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</si>
  <si>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</si>
  <si>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</si>
  <si>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</si>
  <si>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</si>
  <si>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</si>
  <si>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</si>
  <si>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</si>
  <si>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</si>
  <si>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</si>
  <si>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</si>
  <si>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</si>
  <si>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</si>
  <si>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</si>
  <si>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</si>
  <si>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</si>
  <si>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</si>
  <si>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</si>
  <si>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</si>
  <si>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</si>
  <si>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</si>
  <si>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</si>
  <si>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</si>
  <si>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</si>
  <si>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</si>
  <si>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</si>
  <si>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</si>
  <si>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</si>
  <si>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</si>
  <si>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</si>
  <si>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</si>
  <si>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</si>
  <si>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</si>
  <si>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</si>
  <si>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</si>
  <si>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</si>
  <si>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</si>
  <si>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</si>
  <si>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</si>
  <si>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</si>
  <si>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</si>
  <si>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</si>
  <si>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</si>
  <si>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</si>
  <si>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</si>
  <si>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</si>
  <si>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</si>
  <si>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</si>
  <si>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</si>
  <si>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</si>
  <si>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</si>
  <si>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</si>
  <si>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</si>
  <si>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</si>
  <si>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</si>
  <si>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</si>
  <si>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</si>
  <si>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</si>
  <si>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</si>
  <si>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</si>
  <si>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</si>
  <si>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</si>
  <si>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</si>
  <si>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</si>
  <si>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</si>
  <si>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</si>
  <si>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</si>
  <si>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</si>
  <si>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</si>
  <si>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</si>
  <si>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</si>
  <si>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</si>
  <si>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</si>
  <si>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</si>
  <si>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</si>
  <si>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</si>
  <si>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</si>
  <si>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</si>
  <si>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</si>
  <si>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</si>
  <si>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</si>
  <si>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</si>
  <si>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</si>
  <si>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</si>
  <si>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</si>
  <si>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</si>
  <si>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</si>
  <si>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</si>
  <si>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</si>
  <si>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</si>
  <si>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</si>
  <si>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</si>
  <si>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</si>
  <si>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</si>
  <si>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</si>
  <si>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</si>
  <si>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</si>
  <si>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</si>
  <si>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</si>
  <si>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</si>
  <si>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</si>
  <si>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</si>
  <si>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</si>
  <si>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</si>
  <si>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</si>
  <si>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</si>
  <si>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</si>
  <si>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</si>
  <si>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</si>
  <si>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</si>
  <si>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</si>
  <si>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</si>
  <si>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</si>
  <si>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</si>
  <si>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</si>
  <si>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</si>
  <si>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</si>
  <si>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</si>
  <si>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</si>
  <si>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</si>
  <si>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</si>
  <si>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</si>
  <si>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</si>
  <si>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</si>
  <si>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</si>
  <si>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</si>
  <si>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</si>
  <si>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</si>
  <si>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</si>
  <si>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</si>
  <si>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</si>
  <si>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</si>
  <si>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</si>
  <si>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</si>
  <si>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</si>
  <si>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</si>
  <si>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</si>
  <si>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</si>
  <si>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</si>
  <si>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</si>
  <si>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</si>
  <si>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</si>
  <si>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</si>
  <si>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</si>
  <si>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</si>
  <si>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</si>
  <si>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</si>
  <si>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</si>
  <si>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</si>
  <si>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</si>
  <si>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</si>
  <si>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</si>
  <si>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</si>
  <si>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</si>
  <si>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</si>
  <si>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</si>
  <si>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</si>
  <si>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</si>
  <si>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</si>
  <si>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</si>
  <si>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</si>
  <si>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</si>
  <si>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</si>
  <si>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</si>
  <si>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</si>
  <si>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</si>
  <si>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</si>
  <si>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</si>
  <si>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</si>
  <si>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</si>
  <si>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</si>
  <si>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</si>
  <si>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</si>
  <si>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</si>
  <si>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</si>
  <si>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</si>
  <si>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</si>
  <si>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</si>
  <si>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</si>
  <si>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</si>
  <si>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</si>
  <si>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</si>
  <si>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</si>
  <si>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</si>
  <si>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</si>
  <si>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</si>
  <si>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</si>
  <si>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</si>
  <si>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</si>
  <si>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</si>
  <si>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</si>
  <si>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</si>
  <si>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</si>
  <si>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</si>
  <si>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</si>
  <si>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</si>
  <si>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</si>
  <si>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</si>
  <si>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</si>
  <si>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</si>
  <si>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</si>
  <si>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</si>
  <si>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</si>
  <si>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</si>
  <si>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</si>
  <si>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</si>
  <si>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</si>
  <si>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</si>
  <si>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</si>
  <si>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</si>
  <si>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</si>
  <si>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</si>
  <si>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</si>
  <si>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</si>
  <si>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</si>
  <si>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</si>
  <si>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</si>
  <si>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</si>
  <si>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</si>
  <si>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</si>
  <si>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</si>
  <si>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</si>
  <si>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</si>
  <si>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</si>
  <si>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</si>
  <si>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</si>
  <si>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</si>
  <si>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</si>
  <si>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</si>
  <si>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</si>
  <si>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</si>
  <si>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</si>
  <si>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</si>
  <si>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</si>
  <si>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</si>
  <si>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</si>
  <si>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</si>
  <si>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</si>
  <si>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</si>
  <si>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</si>
  <si>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</si>
  <si>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</si>
  <si>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</si>
  <si>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</si>
  <si>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</si>
  <si>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</si>
  <si>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</si>
  <si>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</si>
  <si>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</si>
  <si>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</si>
  <si>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</si>
  <si>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</si>
  <si>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</si>
  <si>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</si>
  <si>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</si>
  <si>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</si>
  <si>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</si>
  <si>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</si>
  <si>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</si>
  <si>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</si>
  <si>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</si>
  <si>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</si>
  <si>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</si>
  <si>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</si>
  <si>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</si>
  <si>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</si>
  <si>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</si>
  <si>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</si>
  <si>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</si>
  <si>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</si>
  <si>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</si>
  <si>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</si>
  <si>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</si>
  <si>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</si>
  <si>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</si>
  <si>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</si>
  <si>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</si>
  <si>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</si>
  <si>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</si>
  <si>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</si>
  <si>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</si>
  <si>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</si>
  <si>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</si>
  <si>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</si>
  <si>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</si>
  <si>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</si>
  <si>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</si>
  <si>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</si>
  <si>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</si>
  <si>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</si>
  <si>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</si>
  <si>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</si>
  <si>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</si>
  <si>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</si>
  <si>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</si>
  <si>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</si>
  <si>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</si>
  <si>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</si>
  <si>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</si>
  <si>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</si>
  <si>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</si>
  <si>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</si>
  <si>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</si>
  <si>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</si>
  <si>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</si>
  <si>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</si>
  <si>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</si>
  <si>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</si>
  <si>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</si>
  <si>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</si>
  <si>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</si>
  <si>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</si>
  <si>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</si>
  <si>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</si>
  <si>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</si>
  <si>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</si>
  <si>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</si>
  <si>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</si>
  <si>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</si>
  <si>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</si>
  <si>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</si>
  <si>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</si>
  <si>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</si>
  <si>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</si>
  <si>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</si>
  <si>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</si>
  <si>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</si>
  <si>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</si>
  <si>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</si>
  <si>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</si>
  <si>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</si>
  <si>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</si>
  <si>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</si>
  <si>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</si>
  <si>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</si>
  <si>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</si>
  <si>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</si>
  <si>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</si>
  <si>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</si>
  <si>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</si>
  <si>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</si>
  <si>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</si>
  <si>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</si>
  <si>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</si>
  <si>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</si>
  <si>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</si>
  <si>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</si>
  <si>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</si>
  <si>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</si>
  <si>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</si>
  <si>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</si>
  <si>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</si>
  <si>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</si>
  <si>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</si>
  <si>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</si>
  <si>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</si>
  <si>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</si>
  <si>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</si>
  <si>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</si>
  <si>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</si>
  <si>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</si>
  <si>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</si>
  <si>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</si>
  <si>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</si>
  <si>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</si>
  <si>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</si>
  <si>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</si>
  <si>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</si>
  <si>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</si>
  <si>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</si>
  <si>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</si>
  <si>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</si>
  <si>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</si>
  <si>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</si>
  <si>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</si>
  <si>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</si>
  <si>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</si>
  <si>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</si>
  <si>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</si>
  <si>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</si>
  <si>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</si>
  <si>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</si>
  <si>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</si>
  <si>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</si>
  <si>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</si>
  <si>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</si>
  <si>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</si>
  <si>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</si>
  <si>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</si>
  <si>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</si>
  <si>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</si>
  <si>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</si>
  <si>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</si>
  <si>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</si>
  <si>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</si>
  <si>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</si>
  <si>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</si>
  <si>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</si>
  <si>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</si>
  <si>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</si>
  <si>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</si>
  <si>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</si>
  <si>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</si>
  <si>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</si>
  <si>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</si>
  <si>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</si>
  <si>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</si>
  <si>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</si>
  <si>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</si>
  <si>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</si>
  <si>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</si>
  <si>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</si>
  <si>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</si>
  <si>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</si>
  <si>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</si>
  <si>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</si>
  <si>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</si>
  <si>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</si>
  <si>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</si>
  <si>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</si>
  <si>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</si>
  <si>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</si>
  <si>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</si>
  <si>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</si>
  <si>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</si>
  <si>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</si>
  <si>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</si>
  <si>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</si>
  <si>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</si>
  <si>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</si>
  <si>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</si>
  <si>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</si>
  <si>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</si>
  <si>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</si>
  <si>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</si>
  <si>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</si>
  <si>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</si>
  <si>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</si>
  <si>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</si>
  <si>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</si>
  <si>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</si>
  <si>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</si>
  <si>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</si>
  <si>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</si>
  <si>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</si>
  <si>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</si>
  <si>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</si>
  <si>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</si>
  <si>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</si>
  <si>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</si>
  <si>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</si>
  <si>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</si>
  <si>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</si>
  <si>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</si>
  <si>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</si>
  <si>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</si>
  <si>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</si>
  <si>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</si>
  <si>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</si>
  <si>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</si>
  <si>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</si>
  <si>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</si>
  <si>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</si>
  <si>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</si>
  <si>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</si>
  <si>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</si>
  <si>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</si>
  <si>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</si>
  <si>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</si>
  <si>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</si>
  <si>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</si>
  <si>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</si>
  <si>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</si>
  <si>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</si>
  <si>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</si>
  <si>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</si>
  <si>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</si>
  <si>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</si>
  <si>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</si>
  <si>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</si>
  <si>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</si>
  <si>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</si>
  <si>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</si>
  <si>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</si>
  <si>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</si>
  <si>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</si>
  <si>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</si>
  <si>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</si>
  <si>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</si>
  <si>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</si>
  <si>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</si>
  <si>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</si>
  <si>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</si>
  <si>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</si>
  <si>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</si>
  <si>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</si>
  <si>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</si>
  <si>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</si>
  <si>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</si>
  <si>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</si>
  <si>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</si>
  <si>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</si>
  <si>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</si>
  <si>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</si>
  <si>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</si>
  <si>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</si>
  <si>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</si>
  <si>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</si>
  <si>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</si>
  <si>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</si>
  <si>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</si>
  <si>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</si>
  <si>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</si>
  <si>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</si>
  <si>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</si>
  <si>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</si>
  <si>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</si>
  <si>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</si>
  <si>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</si>
  <si>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</si>
  <si>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</si>
  <si>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</si>
  <si>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</si>
  <si>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</si>
  <si>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</si>
  <si>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</si>
  <si>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</si>
  <si>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</si>
  <si>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</si>
  <si>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</si>
  <si>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</si>
  <si>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</si>
  <si>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</si>
  <si>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</si>
  <si>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</si>
  <si>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</si>
  <si>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</si>
  <si>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</si>
  <si>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</si>
  <si>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</si>
  <si>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</si>
  <si>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</si>
  <si>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</si>
  <si>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</si>
  <si>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</si>
  <si>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</si>
  <si>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</si>
  <si>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</si>
  <si>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</si>
  <si>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</si>
  <si>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</si>
  <si>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</si>
  <si>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</si>
  <si>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</si>
  <si>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</si>
  <si>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</si>
  <si>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</si>
  <si>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</si>
  <si>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</si>
  <si>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</si>
  <si>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</si>
  <si>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</si>
  <si>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</si>
  <si>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</si>
  <si>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</si>
  <si>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</si>
  <si>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</si>
  <si>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</si>
  <si>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</si>
  <si>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</si>
  <si>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</si>
  <si>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</si>
  <si>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</si>
  <si>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</si>
  <si>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</si>
  <si>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</si>
  <si>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</si>
  <si>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</si>
  <si>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</si>
  <si>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</si>
  <si>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</si>
  <si>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</si>
  <si>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</si>
  <si>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</si>
  <si>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</si>
  <si>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</si>
  <si>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</si>
  <si>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</si>
  <si>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</si>
  <si>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</si>
  <si>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</si>
  <si>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</si>
  <si>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</si>
  <si>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</si>
  <si>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</si>
  <si>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</si>
  <si>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</si>
  <si>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</si>
  <si>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</si>
  <si>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</si>
  <si>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</si>
  <si>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</si>
  <si>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</si>
  <si>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</si>
  <si>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</si>
  <si>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</si>
  <si>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</si>
  <si>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</si>
  <si>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</si>
  <si>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</si>
  <si>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</si>
  <si>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</si>
  <si>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</si>
  <si>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</si>
  <si>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</si>
  <si>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</si>
  <si>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</si>
  <si>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</si>
  <si>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</si>
  <si>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</si>
  <si>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</si>
  <si>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</si>
  <si>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</si>
  <si>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</si>
  <si>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</si>
  <si>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</si>
  <si>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</si>
  <si>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</si>
  <si>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</si>
  <si>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</si>
  <si>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</si>
  <si>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</si>
  <si>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</si>
  <si>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</si>
  <si>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</si>
  <si>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</si>
  <si>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</si>
  <si>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</si>
  <si>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</si>
  <si>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</si>
  <si>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</si>
  <si>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</si>
  <si>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</si>
  <si>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</si>
  <si>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</si>
  <si>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</si>
  <si>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</si>
  <si>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</si>
  <si>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</si>
  <si>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</si>
  <si>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</si>
  <si>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</si>
  <si>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</si>
  <si>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</si>
  <si>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</si>
  <si>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</si>
  <si>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</si>
  <si>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</si>
  <si>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</si>
  <si>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</si>
  <si>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</si>
  <si>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</si>
  <si>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</si>
  <si>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</si>
  <si>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</si>
  <si>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</si>
  <si>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</si>
  <si>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</si>
  <si>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</si>
  <si>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</si>
  <si>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</si>
  <si>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</si>
  <si>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</si>
  <si>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</si>
  <si>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</si>
  <si>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</si>
  <si>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</si>
  <si>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</si>
  <si>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</si>
  <si>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</si>
  <si>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</si>
  <si>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</si>
  <si>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</si>
  <si>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</si>
  <si>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</si>
  <si>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</si>
  <si>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</si>
  <si>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</si>
  <si>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</si>
  <si>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</si>
  <si>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</si>
  <si>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</si>
  <si>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</si>
  <si>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</si>
  <si>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</si>
  <si>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</si>
  <si>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</si>
  <si>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</si>
  <si>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</si>
  <si>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</si>
  <si>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</si>
  <si>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</si>
  <si>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</si>
  <si>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</si>
  <si>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</si>
  <si>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</si>
  <si>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</si>
  <si>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</si>
  <si>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</si>
  <si>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</si>
  <si>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</si>
  <si>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</si>
  <si>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</si>
  <si>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</si>
  <si>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</si>
  <si>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</si>
  <si>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</si>
  <si>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</si>
  <si>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</si>
  <si>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</si>
  <si>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</si>
  <si>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</si>
  <si>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</si>
  <si>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</si>
  <si>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</si>
  <si>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</si>
  <si>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</si>
  <si>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</si>
  <si>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</si>
  <si>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</si>
  <si>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</si>
  <si>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</si>
  <si>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</si>
  <si>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</si>
  <si>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</si>
  <si>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</si>
  <si>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</si>
  <si>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</si>
  <si>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</si>
  <si>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</si>
  <si>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</si>
  <si>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</si>
  <si>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</si>
  <si>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</si>
  <si>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</si>
  <si>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</si>
  <si>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</si>
  <si>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</si>
  <si>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</si>
  <si>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</si>
  <si>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</si>
  <si>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</si>
  <si>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</si>
  <si>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</si>
  <si>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</si>
  <si>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</si>
  <si>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</si>
  <si>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</si>
  <si>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</si>
  <si>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</si>
  <si>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</si>
  <si>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</si>
  <si>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</si>
  <si>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</si>
  <si>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</si>
  <si>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</si>
  <si>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</si>
  <si>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</si>
  <si>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</si>
  <si>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</si>
  <si>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</si>
  <si>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</si>
  <si>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</si>
  <si>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</si>
  <si>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</si>
  <si>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</si>
  <si>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</si>
  <si>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</si>
  <si>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</si>
  <si>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</si>
  <si>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</si>
  <si>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</si>
  <si>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</si>
  <si>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</si>
  <si>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</si>
  <si>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</si>
  <si>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</si>
  <si>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</si>
  <si>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</si>
  <si>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</si>
  <si>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</si>
  <si>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</si>
  <si>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</si>
  <si>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</si>
  <si>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</si>
  <si>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</si>
  <si>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</si>
  <si>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</si>
  <si>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</si>
  <si>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</si>
  <si>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</si>
  <si>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</si>
  <si>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</si>
  <si>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</si>
  <si>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</si>
  <si>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</si>
  <si>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</si>
  <si>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</si>
  <si>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</si>
  <si>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</si>
  <si>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</si>
  <si>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</si>
  <si>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</si>
  <si>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</si>
  <si>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</si>
  <si>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</si>
  <si>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</si>
  <si>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</si>
  <si>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</si>
  <si>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</si>
  <si>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</si>
  <si>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</si>
  <si>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</si>
  <si>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</si>
  <si>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</si>
  <si>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</si>
  <si>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</si>
  <si>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</si>
  <si>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</si>
  <si>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</si>
  <si>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</si>
  <si>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</si>
  <si>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</si>
  <si>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</si>
  <si>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</si>
  <si>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</si>
  <si>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</si>
  <si>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</si>
  <si>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</si>
  <si>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</si>
  <si>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</si>
  <si>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</si>
  <si>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</si>
  <si>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</si>
  <si>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</si>
  <si>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</si>
  <si>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</si>
  <si>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</si>
  <si>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</si>
  <si>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</si>
  <si>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</si>
  <si>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</si>
  <si>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</si>
  <si>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</si>
  <si>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</si>
  <si>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</si>
  <si>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</si>
  <si>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</si>
  <si>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</si>
  <si>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</si>
  <si>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</si>
  <si>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</si>
  <si>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</si>
  <si>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</si>
  <si>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</si>
  <si>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</si>
  <si>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</si>
  <si>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</si>
  <si>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</si>
  <si>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</si>
  <si>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</si>
  <si>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</si>
  <si>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</si>
  <si>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</si>
  <si>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</si>
  <si>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</si>
  <si>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</si>
  <si>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</si>
  <si>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</si>
  <si>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</si>
  <si>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</si>
  <si>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</si>
  <si>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</si>
  <si>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</si>
  <si>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</si>
  <si>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</si>
  <si>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</si>
  <si>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</si>
  <si>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</si>
  <si>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</si>
  <si>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</si>
  <si>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</si>
  <si>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</si>
  <si>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</si>
  <si>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</si>
  <si>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</si>
  <si>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</si>
  <si>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</si>
  <si>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</si>
  <si>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</si>
  <si>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</si>
  <si>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</si>
  <si>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</si>
  <si>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</si>
  <si>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</si>
  <si>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</si>
  <si>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</si>
  <si>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</si>
  <si>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</si>
  <si>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</si>
  <si>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</si>
  <si>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</si>
  <si>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</si>
  <si>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</si>
  <si>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</si>
  <si>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</si>
  <si>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</si>
  <si>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</si>
  <si>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</si>
  <si>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</si>
  <si>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</si>
  <si>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</si>
  <si>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</si>
  <si>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</si>
  <si>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</si>
  <si>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</si>
  <si>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</si>
  <si>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</si>
  <si>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</si>
  <si>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</si>
  <si>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</si>
  <si>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</si>
  <si>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</si>
  <si>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</si>
  <si>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</si>
  <si>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</si>
  <si>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</si>
  <si>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</si>
  <si>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</si>
  <si>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</si>
  <si>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</si>
  <si>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</si>
  <si>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</si>
  <si>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</si>
  <si>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</si>
  <si>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</si>
  <si>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</si>
  <si>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</si>
  <si>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</si>
  <si>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</si>
  <si>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</si>
  <si>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</si>
  <si>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</si>
  <si>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</si>
  <si>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</si>
  <si>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</si>
  <si>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</si>
  <si>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</si>
  <si>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</si>
  <si>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</si>
  <si>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</si>
  <si>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</si>
  <si>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</si>
  <si>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</si>
  <si>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</si>
  <si>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</si>
  <si>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</si>
  <si>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</si>
  <si>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</si>
  <si>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</si>
  <si>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</si>
  <si>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</si>
  <si>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</si>
  <si>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</si>
  <si>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</si>
  <si>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</si>
  <si>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</si>
  <si>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</si>
  <si>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</si>
  <si>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</si>
  <si>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</si>
  <si>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</si>
  <si>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</si>
  <si>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</si>
  <si>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</si>
  <si>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</si>
  <si>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</si>
  <si>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</si>
  <si>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</si>
  <si>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</si>
  <si>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</si>
  <si>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</si>
  <si>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</si>
  <si>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</si>
  <si>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</si>
  <si>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</si>
  <si>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</si>
  <si>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</si>
  <si>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</si>
  <si>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</si>
  <si>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</si>
  <si>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</si>
  <si>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</si>
  <si>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</si>
  <si>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</si>
  <si>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</si>
  <si>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</si>
  <si>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</si>
  <si>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</si>
  <si>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</si>
  <si>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</si>
  <si>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</si>
  <si>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</si>
  <si>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</si>
  <si>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</si>
  <si>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</si>
  <si>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</si>
  <si>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</si>
  <si>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</si>
  <si>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</si>
  <si>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</si>
  <si>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</si>
  <si>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</si>
  <si>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</si>
  <si>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</si>
  <si>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</si>
  <si>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</si>
  <si>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</si>
  <si>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</si>
  <si>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</si>
  <si>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</si>
  <si>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</si>
  <si>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</si>
  <si>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</si>
  <si>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</si>
  <si>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</si>
  <si>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</si>
  <si>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</si>
  <si>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</si>
  <si>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</si>
  <si>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</si>
  <si>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</si>
  <si>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</si>
  <si>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</si>
  <si>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</si>
  <si>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</si>
  <si>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</si>
  <si>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</si>
  <si>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</si>
  <si>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</si>
  <si>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</si>
  <si>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</si>
  <si>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</si>
  <si>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</si>
  <si>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</si>
  <si>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</si>
  <si>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</si>
  <si>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</si>
  <si>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</si>
  <si>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</si>
  <si>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</si>
  <si>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</si>
  <si>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</si>
  <si>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</si>
  <si>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</si>
  <si>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</si>
  <si>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</si>
  <si>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</si>
  <si>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</si>
  <si>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</si>
  <si>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</si>
  <si>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</si>
  <si>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</si>
  <si>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</si>
  <si>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</si>
  <si>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</si>
  <si>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</si>
  <si>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</si>
  <si>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</si>
  <si>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</si>
  <si>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</si>
  <si>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</si>
  <si>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</si>
  <si>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</si>
  <si>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</si>
  <si>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</si>
  <si>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</si>
  <si>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</si>
  <si>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</si>
  <si>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</si>
  <si>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</si>
  <si>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</si>
  <si>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</si>
  <si>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</si>
  <si>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</si>
  <si>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</si>
  <si>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</si>
  <si>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</si>
  <si>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</si>
  <si>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</si>
  <si>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</si>
  <si>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</si>
  <si>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</si>
  <si>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</si>
  <si>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</si>
  <si>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</si>
  <si>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</si>
  <si>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</si>
  <si>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</si>
  <si>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</si>
  <si>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</si>
  <si>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</si>
  <si>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</si>
  <si>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</si>
  <si>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</si>
  <si>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</si>
  <si>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</si>
  <si>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</si>
  <si>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</si>
  <si>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</si>
  <si>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</si>
  <si>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</si>
  <si>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</si>
  <si>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</si>
  <si>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</si>
  <si>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</si>
  <si>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</si>
  <si>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</si>
  <si>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</si>
  <si>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</si>
  <si>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</si>
  <si>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</si>
  <si>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</si>
  <si>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</si>
  <si>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</si>
  <si>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</si>
  <si>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</si>
  <si>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</si>
  <si>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</si>
  <si>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</si>
  <si>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</si>
  <si>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</si>
  <si>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</si>
  <si>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</si>
  <si>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</si>
  <si>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</si>
  <si>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</si>
  <si>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</si>
  <si>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</si>
  <si>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</si>
  <si>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</si>
  <si>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</si>
  <si>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</si>
  <si>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</si>
  <si>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</si>
  <si>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</si>
  <si>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</si>
  <si>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</si>
  <si>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</si>
  <si>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</si>
  <si>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</si>
  <si>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</si>
  <si>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</si>
  <si>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</si>
  <si>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</si>
  <si>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</si>
  <si>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</si>
  <si>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</si>
  <si>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</si>
  <si>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</si>
  <si>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</si>
  <si>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</si>
  <si>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</si>
  <si>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</si>
  <si>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</si>
  <si>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</si>
  <si>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</si>
  <si>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</si>
  <si>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</si>
  <si>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</si>
  <si>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</si>
  <si>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</si>
  <si>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</si>
  <si>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</si>
  <si>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</si>
  <si>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</si>
  <si>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</si>
  <si>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</si>
  <si>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</si>
  <si>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</si>
  <si>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</si>
  <si>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</si>
  <si>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</si>
  <si>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</si>
  <si>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</si>
  <si>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</si>
  <si>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</si>
  <si>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</si>
  <si>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</si>
  <si>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</si>
  <si>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</si>
  <si>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</si>
  <si>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</si>
  <si>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</si>
  <si>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</si>
  <si>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</si>
  <si>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</si>
  <si>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</si>
  <si>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</si>
  <si>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</si>
  <si>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</si>
  <si>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</si>
  <si>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</si>
  <si>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</si>
  <si>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</si>
  <si>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</si>
  <si>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</si>
  <si>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</si>
  <si>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</si>
  <si>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</si>
  <si>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</si>
  <si>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</si>
  <si>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</si>
  <si>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</si>
  <si>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</si>
  <si>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</si>
  <si>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</si>
  <si>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</si>
  <si>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</si>
  <si>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</si>
  <si>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</si>
  <si>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</si>
  <si>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</si>
  <si>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</si>
  <si>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</si>
  <si>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</si>
  <si>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</si>
  <si>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</si>
  <si>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</si>
  <si>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</si>
  <si>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</si>
  <si>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</si>
  <si>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</si>
  <si>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</si>
  <si>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</si>
  <si>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</si>
  <si>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</si>
  <si>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</si>
  <si>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</si>
  <si>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</si>
  <si>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</si>
  <si>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</si>
  <si>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</si>
  <si>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</si>
  <si>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</si>
  <si>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</si>
  <si>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</si>
  <si>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</si>
  <si>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</si>
  <si>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</si>
  <si>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</si>
  <si>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</si>
  <si>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</si>
  <si>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</si>
  <si>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</si>
  <si>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</si>
  <si>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</si>
  <si>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</si>
  <si>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</si>
  <si>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</si>
  <si>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</si>
  <si>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</si>
  <si>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</si>
  <si>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</si>
  <si>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</si>
  <si>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</si>
  <si>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</si>
  <si>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</si>
  <si>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</si>
  <si>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</si>
  <si>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</si>
  <si>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</si>
  <si>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</si>
  <si>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</si>
  <si>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</si>
  <si>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</si>
  <si>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</si>
  <si>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</si>
  <si>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</si>
  <si>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</si>
  <si>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</si>
  <si>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</si>
  <si>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</si>
  <si>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</si>
  <si>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</si>
  <si>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</si>
  <si>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</si>
  <si>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</si>
  <si>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</si>
  <si>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</si>
  <si>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</si>
  <si>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</si>
  <si>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</si>
  <si>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</si>
  <si>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</si>
  <si>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</si>
  <si>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</si>
  <si>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</si>
  <si>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</si>
  <si>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</si>
  <si>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</si>
  <si>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</si>
  <si>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</si>
  <si>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</si>
  <si>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</si>
  <si>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</si>
  <si>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</si>
  <si>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</si>
  <si>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</si>
  <si>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</si>
  <si>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</si>
  <si>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</si>
  <si>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</si>
  <si>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</si>
  <si>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</si>
  <si>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</si>
  <si>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</si>
  <si>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</si>
  <si>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</si>
  <si>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</si>
  <si>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</si>
  <si>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</si>
  <si>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</si>
  <si>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</si>
  <si>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</si>
  <si>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</si>
  <si>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</si>
  <si>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</si>
  <si>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</si>
  <si>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</si>
  <si>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</si>
  <si>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</si>
  <si>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</si>
  <si>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</si>
  <si>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</si>
  <si>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</si>
  <si>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</si>
  <si>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</si>
  <si>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</si>
  <si>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</si>
  <si>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</si>
  <si>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</si>
  <si>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</si>
  <si>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</si>
  <si>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</si>
  <si>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</si>
  <si>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</si>
  <si>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</si>
  <si>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</si>
  <si>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</si>
  <si>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</si>
  <si>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</si>
  <si>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</si>
  <si>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</si>
  <si>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</si>
  <si>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</si>
  <si>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</si>
  <si>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</si>
  <si>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</si>
  <si>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</si>
  <si>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</si>
  <si>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</si>
  <si>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</si>
  <si>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</si>
  <si>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</si>
  <si>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</si>
  <si>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</si>
  <si>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</si>
  <si>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</si>
  <si>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</si>
  <si>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</si>
  <si>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</si>
  <si>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</si>
  <si>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</si>
  <si>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</si>
  <si>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</si>
  <si>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</si>
  <si>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</si>
  <si>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</si>
  <si>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</si>
  <si>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</si>
  <si>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</si>
  <si>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</si>
  <si>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</si>
  <si>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</si>
  <si>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</si>
  <si>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</si>
  <si>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</si>
  <si>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</si>
  <si>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</si>
  <si>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</si>
  <si>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</si>
  <si>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</si>
  <si>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</si>
  <si>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</si>
  <si>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</si>
  <si>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</si>
  <si>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</si>
  <si>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</si>
  <si>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</si>
  <si>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</si>
  <si>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</si>
  <si>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</si>
  <si>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</si>
  <si>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</si>
  <si>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</si>
  <si>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</si>
  <si>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</si>
  <si>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</si>
  <si>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</si>
  <si>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</si>
  <si>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</si>
  <si>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</si>
  <si>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</si>
  <si>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</si>
  <si>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</si>
  <si>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</si>
  <si>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</si>
  <si>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</si>
  <si>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</si>
  <si>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</si>
  <si>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</si>
  <si>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</si>
  <si>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</si>
  <si>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</si>
  <si>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</si>
  <si>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</si>
  <si>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</si>
  <si>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</si>
  <si>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</si>
  <si>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</si>
  <si>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</si>
  <si>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</si>
  <si>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</si>
  <si>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</si>
  <si>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</si>
  <si>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</si>
  <si>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</si>
  <si>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</si>
  <si>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</si>
  <si>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</si>
  <si>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</si>
  <si>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</si>
  <si>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</si>
  <si>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</si>
  <si>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</si>
  <si>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</si>
  <si>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</si>
  <si>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</si>
  <si>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</si>
  <si>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</si>
  <si>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</si>
  <si>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</si>
  <si>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</si>
  <si>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</si>
  <si>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</si>
  <si>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</si>
  <si>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</si>
  <si>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</si>
  <si>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</si>
  <si>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</si>
  <si>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</si>
  <si>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</si>
  <si>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</si>
  <si>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</si>
  <si>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</si>
  <si>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</si>
  <si>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</si>
  <si>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</si>
  <si>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</si>
  <si>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</si>
  <si>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</si>
  <si>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</si>
  <si>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</si>
  <si>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</si>
  <si>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</si>
  <si>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</si>
  <si>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</si>
  <si>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</si>
  <si>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</si>
  <si>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</si>
  <si>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</si>
  <si>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</si>
  <si>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</si>
  <si>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</si>
  <si>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</si>
  <si>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</si>
  <si>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</si>
  <si>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</si>
  <si>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</si>
  <si>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</si>
  <si>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</si>
  <si>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</si>
  <si>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</si>
  <si>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</si>
  <si>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</si>
  <si>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</si>
  <si>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</si>
  <si>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</si>
  <si>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</si>
  <si>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</si>
  <si>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</si>
  <si>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</si>
  <si>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</si>
  <si>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</si>
  <si>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</si>
  <si>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</si>
  <si>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</si>
  <si>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</si>
  <si>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</si>
  <si>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</si>
  <si>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</si>
  <si>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</si>
  <si>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</si>
  <si>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</si>
  <si>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</si>
  <si>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</si>
  <si>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</si>
  <si>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</si>
  <si>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</si>
  <si>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</si>
  <si>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</si>
  <si>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</si>
  <si>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</si>
  <si>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</si>
  <si>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</si>
  <si>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</si>
  <si>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</si>
  <si>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</si>
  <si>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</si>
  <si>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</si>
  <si>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</si>
  <si>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</si>
  <si>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</si>
  <si>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</si>
  <si>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</si>
  <si>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</si>
  <si>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</si>
  <si>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</si>
  <si>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</si>
  <si>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</si>
  <si>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</si>
  <si>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</si>
  <si>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</si>
  <si>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</si>
  <si>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</si>
  <si>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</si>
  <si>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</si>
  <si>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</si>
  <si>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</si>
  <si>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</si>
  <si>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</si>
  <si>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</si>
  <si>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</si>
  <si>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</si>
  <si>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</si>
  <si>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</si>
  <si>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</si>
  <si>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</si>
  <si>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</si>
  <si>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</si>
  <si>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</si>
  <si>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</si>
  <si>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</si>
  <si>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</si>
  <si>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</si>
  <si>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</si>
  <si>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</si>
  <si>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</si>
  <si>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</si>
  <si>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</si>
  <si>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</si>
  <si>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</si>
  <si>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</si>
  <si>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</si>
  <si>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</si>
  <si>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</si>
  <si>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</si>
  <si>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</si>
  <si>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</si>
  <si>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</si>
  <si>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</si>
  <si>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</si>
  <si>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</si>
  <si>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</si>
  <si>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</si>
  <si>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</si>
  <si>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</si>
  <si>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</si>
  <si>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</si>
  <si>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</si>
  <si>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</si>
  <si>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</si>
  <si>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</si>
  <si>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</si>
  <si>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</si>
  <si>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</si>
  <si>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</si>
  <si>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</si>
  <si>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</si>
  <si>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</si>
  <si>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</si>
  <si>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</si>
  <si>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</si>
  <si>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</si>
  <si>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</si>
  <si>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</si>
  <si>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</si>
  <si>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</si>
  <si>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</si>
  <si>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</si>
  <si>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</si>
  <si>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</si>
  <si>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</si>
  <si>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</si>
  <si>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</si>
  <si>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</si>
  <si>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</si>
  <si>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</si>
  <si>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</si>
  <si>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</si>
  <si>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</si>
  <si>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</si>
  <si>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</si>
  <si>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</si>
  <si>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</si>
  <si>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</si>
  <si>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</si>
  <si>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</si>
  <si>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</si>
  <si>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</si>
  <si>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</si>
  <si>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</si>
  <si>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</si>
  <si>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</si>
  <si>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</si>
  <si>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</si>
  <si>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</si>
  <si>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</si>
  <si>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</si>
  <si>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</si>
  <si>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</si>
  <si>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</si>
  <si>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</si>
  <si>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</si>
  <si>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</si>
  <si>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</si>
  <si>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</si>
  <si>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</si>
  <si>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</si>
  <si>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</si>
  <si>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</si>
  <si>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</si>
  <si>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</si>
  <si>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</si>
  <si>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</si>
  <si>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</si>
  <si>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</si>
  <si>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</si>
  <si>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</si>
  <si>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</si>
  <si>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</si>
  <si>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</si>
  <si>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</si>
  <si>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</si>
  <si>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</si>
  <si>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</si>
  <si>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</si>
  <si>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</si>
  <si>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</si>
  <si>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</si>
  <si>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</si>
  <si>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</si>
  <si>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</si>
  <si>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</si>
  <si>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</si>
  <si>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</si>
  <si>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</si>
  <si>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</si>
  <si>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</si>
  <si>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</si>
  <si>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</si>
  <si>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</si>
  <si>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</si>
  <si>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</si>
  <si>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</si>
  <si>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</si>
  <si>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</si>
  <si>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</si>
  <si>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</si>
  <si>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</si>
  <si>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</si>
  <si>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</si>
  <si>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</si>
  <si>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</si>
  <si>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</si>
  <si>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</si>
  <si>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</si>
  <si>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</si>
  <si>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</si>
  <si>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</si>
  <si>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</si>
  <si>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</si>
  <si>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</si>
  <si>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</si>
  <si>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</si>
  <si>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</si>
  <si>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</si>
  <si>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</si>
  <si>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</si>
  <si>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</si>
  <si>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</si>
  <si>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</si>
  <si>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</si>
  <si>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</si>
  <si>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</si>
  <si>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</si>
  <si>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</si>
  <si>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</si>
  <si>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</si>
  <si>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</si>
  <si>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</si>
  <si>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</si>
  <si>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</si>
  <si>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</si>
  <si>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</si>
  <si>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</si>
  <si>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</si>
  <si>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</si>
  <si>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</si>
  <si>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</si>
  <si>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</si>
  <si>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</si>
  <si>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</si>
  <si>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</si>
  <si>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</si>
  <si>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</si>
  <si>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</si>
  <si>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</si>
  <si>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</si>
  <si>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</si>
  <si>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</si>
  <si>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</si>
  <si>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</si>
  <si>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</si>
  <si>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</si>
  <si>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</si>
  <si>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</si>
  <si>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</si>
  <si>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</si>
  <si>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</si>
  <si>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</si>
  <si>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</si>
  <si>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</si>
  <si>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</si>
  <si>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</si>
  <si>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</si>
  <si>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</si>
  <si>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</si>
  <si>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</si>
  <si>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</si>
  <si>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</si>
  <si>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</si>
  <si>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</si>
  <si>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</si>
  <si>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</si>
  <si>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</si>
  <si>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</si>
  <si>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</si>
  <si>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</si>
  <si>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</si>
  <si>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</si>
  <si>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</si>
  <si>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</si>
  <si>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</si>
  <si>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</si>
  <si>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</si>
  <si>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</si>
  <si>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</si>
  <si>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</si>
  <si>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</si>
  <si>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</si>
  <si>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</si>
  <si>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</si>
  <si>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</si>
  <si>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</si>
  <si>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</si>
  <si>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</si>
  <si>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</si>
  <si>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</si>
  <si>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</si>
  <si>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</si>
  <si>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</si>
  <si>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</si>
  <si>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</si>
  <si>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</si>
  <si>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</si>
  <si>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</si>
  <si>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</si>
  <si>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</si>
  <si>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</si>
  <si>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</si>
  <si>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</si>
  <si>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</si>
  <si>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</si>
  <si>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</si>
  <si>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</si>
  <si>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</si>
  <si>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</si>
  <si>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</si>
  <si>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</si>
  <si>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</si>
  <si>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</si>
  <si>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</si>
  <si>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</si>
  <si>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</si>
  <si>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</si>
  <si>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</si>
  <si>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</si>
  <si>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</si>
  <si>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</si>
  <si>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</si>
  <si>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</si>
  <si>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</si>
  <si>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</si>
  <si>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</si>
  <si>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</si>
  <si>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</si>
  <si>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</si>
  <si>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</si>
  <si>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</si>
  <si>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</si>
  <si>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</si>
  <si>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</si>
  <si>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</si>
  <si>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</si>
  <si>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</si>
  <si>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</si>
  <si>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</si>
  <si>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</si>
  <si>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</si>
  <si>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</si>
  <si>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</si>
  <si>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</si>
  <si>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</si>
  <si>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</si>
  <si>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</si>
  <si>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</si>
  <si>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</si>
  <si>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</si>
  <si>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</si>
  <si>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</si>
  <si>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</si>
  <si>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</si>
  <si>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</si>
  <si>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</si>
  <si>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</si>
  <si>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</si>
  <si>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</si>
  <si>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</si>
  <si>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</si>
  <si>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</si>
  <si>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</si>
  <si>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</si>
  <si>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</si>
  <si>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</si>
  <si>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</si>
  <si>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</si>
  <si>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</si>
  <si>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</si>
  <si>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</si>
  <si>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</si>
  <si>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</si>
  <si>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</si>
  <si>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</si>
  <si>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</si>
  <si>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</si>
  <si>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</si>
  <si>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</si>
  <si>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</si>
  <si>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</si>
  <si>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</si>
  <si>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</si>
  <si>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</si>
  <si>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</si>
  <si>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</si>
  <si>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</si>
  <si>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</si>
  <si>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</si>
  <si>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</si>
  <si>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</si>
  <si>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</si>
  <si>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</si>
  <si>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</si>
  <si>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</si>
  <si>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</si>
  <si>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</si>
  <si>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</si>
  <si>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</si>
  <si>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</si>
  <si>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</si>
  <si>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</si>
  <si>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</si>
  <si>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</si>
  <si>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</si>
  <si>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</si>
  <si>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</si>
  <si>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</si>
  <si>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</si>
  <si>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</si>
  <si>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</si>
  <si>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</si>
  <si>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</si>
  <si>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</si>
  <si>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</si>
  <si>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</si>
  <si>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</si>
  <si>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</si>
  <si>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</si>
  <si>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</si>
  <si>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</si>
  <si>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</si>
  <si>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</si>
  <si>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</si>
  <si>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</si>
  <si>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</si>
  <si>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</si>
  <si>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</si>
  <si>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</si>
  <si>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</si>
  <si>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</si>
  <si>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</si>
  <si>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</si>
  <si>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</si>
  <si>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</si>
  <si>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</si>
  <si>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</si>
  <si>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</si>
  <si>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</si>
  <si>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</si>
  <si>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</si>
  <si>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</si>
  <si>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</si>
  <si>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</si>
  <si>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</si>
  <si>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</si>
  <si>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</si>
  <si>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</si>
  <si>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</si>
  <si>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</si>
  <si>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</si>
  <si>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</si>
  <si>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</si>
  <si>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</si>
  <si>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</si>
  <si>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</si>
  <si>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</si>
  <si>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</si>
  <si>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</si>
  <si>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</si>
  <si>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</si>
  <si>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</si>
  <si>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</si>
  <si>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</si>
  <si>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</si>
  <si>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</si>
  <si>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</si>
  <si>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</si>
  <si>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</si>
  <si>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</si>
  <si>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</si>
  <si>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</si>
  <si>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</si>
  <si>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</si>
  <si>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</si>
  <si>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</si>
  <si>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</si>
  <si>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</si>
  <si>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</si>
  <si>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</si>
  <si>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</si>
  <si>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</si>
  <si>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</si>
  <si>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</si>
  <si>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</si>
  <si>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</si>
  <si>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</si>
  <si>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</si>
  <si>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</si>
  <si>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</si>
  <si>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</si>
  <si>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</si>
  <si>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</si>
  <si>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</si>
  <si>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</si>
  <si>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</si>
  <si>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</si>
  <si>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</si>
  <si>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</si>
  <si>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</si>
  <si>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</si>
  <si>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</si>
  <si>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</si>
  <si>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</si>
  <si>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</si>
  <si>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</si>
  <si>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</si>
  <si>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</si>
  <si>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</si>
  <si>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</si>
  <si>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</si>
  <si>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</si>
  <si>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</si>
  <si>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</si>
  <si>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</si>
  <si>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</si>
  <si>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</si>
  <si>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</si>
  <si>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</si>
  <si>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</si>
  <si>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</si>
  <si>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</si>
  <si>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</si>
  <si>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</si>
  <si>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</si>
  <si>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</si>
  <si>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</si>
  <si>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</si>
  <si>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</si>
  <si>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</si>
  <si>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</si>
  <si>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</si>
  <si>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</si>
  <si>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</si>
  <si>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</si>
  <si>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</si>
  <si>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</si>
  <si>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</si>
  <si>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</si>
  <si>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</si>
  <si>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</si>
  <si>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</si>
  <si>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</si>
  <si>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</si>
  <si>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</si>
  <si>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</si>
  <si>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</si>
  <si>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</si>
  <si>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</si>
  <si>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</si>
  <si>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</si>
  <si>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</si>
  <si>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</si>
  <si>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</si>
  <si>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</si>
  <si>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</si>
  <si>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</si>
  <si>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</si>
  <si>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</si>
  <si>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</si>
  <si>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</si>
  <si>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</si>
  <si>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</si>
  <si>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</si>
  <si>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</si>
  <si>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</si>
  <si>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</si>
  <si>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</si>
  <si>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</si>
  <si>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</si>
  <si>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</si>
  <si>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</si>
  <si>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</si>
  <si>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</si>
  <si>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</si>
  <si>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</si>
  <si>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</si>
  <si>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</si>
  <si>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</si>
  <si>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</si>
  <si>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</si>
  <si>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</si>
  <si>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</si>
  <si>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</si>
  <si>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</si>
  <si>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</si>
  <si>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</si>
  <si>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</si>
  <si>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</si>
  <si>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</si>
  <si>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</si>
  <si>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</si>
  <si>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</si>
  <si>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</si>
  <si>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</si>
  <si>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</si>
  <si>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</si>
  <si>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</si>
  <si>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</si>
  <si>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</si>
  <si>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</si>
  <si>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</si>
  <si>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</si>
  <si>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</si>
  <si>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</si>
  <si>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</si>
  <si>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</si>
  <si>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</si>
  <si>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</si>
  <si>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</si>
  <si>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</si>
  <si>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</si>
  <si>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</si>
  <si>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</si>
  <si>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</si>
  <si>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</si>
  <si>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</si>
  <si>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</si>
  <si>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</si>
  <si>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</si>
  <si>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</si>
  <si>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</si>
  <si>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</si>
  <si>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</si>
  <si>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</si>
  <si>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</si>
  <si>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</si>
  <si>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</si>
  <si>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</si>
  <si>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</si>
  <si>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</si>
  <si>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</si>
  <si>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</si>
  <si>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</si>
  <si>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</si>
  <si>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</si>
  <si>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</si>
  <si>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</si>
  <si>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</si>
  <si>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</si>
  <si>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</si>
  <si>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</si>
  <si>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</si>
  <si>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</si>
  <si>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</si>
  <si>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</si>
  <si>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</si>
  <si>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</si>
  <si>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</si>
  <si>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</si>
  <si>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</si>
  <si>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</si>
  <si>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</si>
  <si>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</si>
  <si>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</si>
  <si>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</si>
  <si>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</si>
  <si>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</si>
  <si>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</si>
  <si>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</si>
  <si>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</si>
  <si>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</si>
  <si>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</si>
  <si>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</si>
  <si>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</si>
  <si>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</si>
  <si>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</si>
  <si>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</si>
  <si>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</si>
  <si>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</si>
  <si>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</si>
  <si>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</si>
  <si>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</si>
  <si>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</si>
  <si>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</si>
  <si>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</si>
  <si>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</si>
  <si>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</si>
  <si>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</si>
  <si>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</si>
  <si>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</si>
  <si>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</si>
  <si>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</si>
  <si>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</si>
  <si>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</si>
  <si>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</si>
  <si>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</si>
  <si>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</si>
  <si>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</si>
  <si>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</si>
  <si>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</si>
  <si>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</si>
  <si>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</si>
  <si>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</si>
  <si>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</si>
  <si>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</si>
  <si>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</si>
  <si>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</si>
  <si>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</si>
  <si>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</si>
  <si>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</si>
  <si>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</si>
  <si>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</si>
  <si>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</si>
  <si>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</si>
  <si>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</si>
  <si>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</si>
  <si>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</si>
  <si>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</si>
  <si>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</si>
  <si>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</si>
  <si>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</si>
  <si>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</si>
  <si>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</si>
  <si>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</si>
  <si>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</si>
  <si>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</si>
  <si>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</si>
  <si>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</si>
  <si>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</si>
  <si>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</si>
  <si>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</si>
  <si>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</si>
  <si>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</si>
  <si>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</si>
  <si>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</si>
  <si>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</si>
  <si>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</si>
  <si>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</si>
  <si>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</si>
  <si>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</si>
  <si>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</si>
  <si>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</si>
  <si>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</si>
  <si>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</si>
  <si>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</si>
  <si>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</si>
  <si>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</si>
  <si>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</si>
  <si>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</si>
  <si>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</si>
  <si>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</si>
  <si>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</si>
  <si>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</si>
  <si>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</si>
  <si>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</si>
  <si>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</si>
  <si>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</si>
  <si>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</si>
  <si>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</si>
  <si>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</si>
  <si>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</si>
  <si>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</si>
  <si>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</si>
  <si>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</si>
  <si>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</si>
  <si>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</si>
  <si>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</si>
  <si>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</si>
  <si>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</si>
  <si>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</si>
  <si>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</si>
  <si>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</si>
  <si>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</si>
  <si>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</si>
  <si>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</si>
  <si>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</si>
  <si>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</si>
  <si>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</si>
  <si>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</si>
  <si>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</si>
  <si>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</si>
  <si>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</si>
  <si>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</si>
  <si>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</si>
  <si>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</si>
  <si>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</si>
  <si>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</si>
  <si>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</si>
  <si>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</si>
  <si>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</si>
  <si>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</si>
  <si>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</si>
  <si>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</si>
  <si>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</si>
  <si>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</si>
  <si>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</si>
  <si>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</si>
  <si>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</si>
  <si>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</si>
  <si>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</si>
  <si>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</si>
  <si>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</si>
  <si>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</si>
  <si>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</si>
  <si>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</si>
  <si>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</si>
  <si>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</si>
  <si>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</si>
  <si>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</si>
  <si>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</si>
  <si>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</si>
  <si>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</si>
  <si>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</si>
  <si>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</si>
  <si>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</si>
  <si>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</si>
  <si>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</si>
  <si>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</si>
  <si>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</si>
  <si>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</si>
  <si>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</si>
  <si>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</si>
  <si>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</si>
  <si>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</si>
  <si>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</si>
  <si>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</si>
  <si>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</si>
  <si>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</si>
  <si>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</si>
  <si>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</si>
  <si>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</si>
  <si>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</si>
  <si>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</si>
  <si>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</si>
  <si>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</si>
  <si>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</si>
  <si>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</si>
  <si>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</si>
  <si>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</si>
  <si>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</si>
  <si>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</si>
  <si>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</si>
  <si>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</si>
  <si>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</si>
  <si>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</si>
  <si>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</si>
  <si>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</si>
  <si>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</si>
  <si>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</si>
  <si>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</si>
  <si>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</si>
  <si>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</si>
  <si>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</si>
  <si>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</si>
  <si>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</si>
  <si>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</si>
  <si>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</si>
  <si>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</si>
  <si>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</si>
  <si>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</si>
  <si>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</si>
  <si>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</si>
  <si>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</si>
  <si>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</si>
  <si>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</si>
  <si>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</si>
  <si>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</si>
  <si>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</si>
  <si>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</si>
  <si>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</si>
  <si>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</si>
  <si>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</si>
  <si>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</si>
  <si>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</si>
  <si>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</si>
  <si>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</si>
  <si>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</si>
  <si>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</si>
  <si>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</si>
  <si>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</si>
  <si>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</si>
  <si>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</si>
  <si>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</si>
  <si>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</si>
  <si>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</si>
  <si>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</si>
  <si>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</si>
  <si>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</si>
  <si>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</si>
  <si>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</si>
  <si>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</si>
  <si>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</si>
  <si>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</si>
  <si>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</si>
  <si>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</si>
  <si>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</si>
  <si>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</si>
  <si>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</si>
  <si>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</si>
  <si>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</si>
  <si>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</si>
  <si>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</si>
  <si>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</si>
  <si>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</si>
  <si>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</si>
  <si>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</si>
  <si>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</si>
  <si>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</si>
  <si>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</si>
  <si>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</si>
  <si>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</si>
  <si>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</si>
  <si>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</si>
  <si>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</si>
  <si>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</si>
  <si>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</si>
  <si>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</si>
  <si>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</si>
  <si>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</si>
  <si>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</si>
  <si>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</si>
  <si>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</si>
  <si>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</si>
  <si>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</si>
  <si>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</si>
  <si>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</si>
  <si>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</si>
  <si>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</si>
  <si>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</si>
  <si>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</si>
  <si>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</si>
  <si>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</si>
  <si>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</si>
  <si>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</si>
  <si>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</si>
  <si>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</si>
  <si>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</si>
  <si>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</si>
  <si>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</si>
  <si>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</si>
  <si>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</si>
  <si>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</si>
  <si>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</si>
  <si>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</si>
  <si>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</si>
  <si>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</si>
  <si>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</si>
  <si>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</si>
  <si>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</si>
  <si>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</si>
  <si>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</si>
  <si>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</si>
  <si>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</si>
  <si>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</si>
  <si>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</si>
  <si>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</si>
  <si>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</si>
  <si>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</si>
  <si>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</si>
  <si>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</si>
  <si>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</si>
  <si>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</si>
  <si>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</si>
  <si>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</si>
  <si>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</si>
  <si>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</si>
  <si>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</si>
  <si>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</si>
  <si>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</si>
  <si>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</si>
  <si>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</si>
  <si>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</si>
  <si>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</si>
  <si>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</si>
  <si>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</si>
  <si>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</si>
  <si>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</si>
  <si>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</si>
  <si>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</si>
  <si>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</si>
  <si>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</si>
  <si>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</si>
  <si>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</si>
  <si>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</si>
  <si>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</si>
  <si>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</si>
  <si>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</si>
  <si>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</si>
  <si>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</si>
  <si>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</si>
  <si>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</si>
  <si>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</si>
  <si>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</si>
  <si>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</si>
  <si>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</si>
  <si>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</si>
  <si>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</si>
  <si>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</si>
  <si>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</si>
  <si>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</si>
  <si>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</si>
  <si>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</si>
  <si>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</si>
  <si>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</si>
  <si>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</si>
  <si>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</si>
  <si>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</si>
  <si>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</si>
  <si>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</si>
  <si>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</si>
  <si>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</si>
  <si>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</si>
  <si>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</si>
  <si>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</si>
  <si>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</si>
  <si>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</si>
  <si>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</si>
  <si>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</si>
  <si>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</si>
  <si>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</si>
  <si>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</si>
  <si>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</si>
  <si>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</si>
  <si>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</si>
  <si>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</si>
  <si>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</si>
  <si>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</si>
  <si>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</si>
  <si>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</si>
  <si>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</si>
  <si>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</si>
  <si>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</si>
  <si>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</si>
  <si>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</si>
  <si>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</si>
  <si>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</si>
  <si>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</si>
  <si>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</si>
  <si>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</si>
  <si>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</si>
  <si>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</si>
  <si>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</si>
  <si>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</si>
  <si>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</si>
  <si>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</si>
  <si>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</si>
  <si>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</si>
  <si>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</si>
  <si>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</si>
  <si>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</si>
  <si>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</si>
  <si>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</si>
  <si>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</si>
  <si>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</si>
  <si>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</si>
  <si>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</si>
  <si>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</si>
  <si>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</si>
  <si>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</si>
  <si>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</si>
  <si>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</si>
  <si>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</si>
  <si>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</si>
  <si>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</si>
  <si>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</si>
  <si>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</si>
  <si>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</si>
  <si>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</si>
  <si>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</si>
  <si>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</si>
  <si>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</si>
  <si>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</si>
  <si>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</si>
  <si>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</si>
  <si>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</si>
  <si>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</si>
  <si>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</si>
  <si>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</si>
  <si>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</si>
  <si>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</si>
  <si>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</si>
  <si>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</si>
  <si>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</si>
  <si>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</si>
  <si>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</si>
  <si>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</si>
  <si>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</si>
  <si>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</si>
  <si>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</si>
  <si>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</si>
  <si>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</si>
  <si>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</si>
  <si>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</si>
  <si>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</si>
  <si>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</si>
  <si>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</si>
  <si>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</si>
  <si>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</si>
  <si>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</si>
  <si>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</si>
  <si>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</si>
  <si>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</si>
  <si>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</si>
  <si>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</si>
  <si>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</si>
  <si>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</si>
  <si>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</si>
  <si>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</si>
  <si>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</si>
  <si>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</si>
  <si>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</si>
  <si>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</si>
  <si>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</si>
  <si>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</si>
  <si>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</si>
  <si>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</si>
  <si>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</si>
  <si>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</si>
  <si>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</si>
  <si>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</si>
  <si>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</si>
  <si>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</si>
  <si>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</si>
  <si>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</si>
  <si>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</si>
  <si>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</si>
  <si>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</si>
  <si>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</si>
  <si>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</si>
  <si>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</si>
  <si>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</si>
  <si>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</si>
  <si>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</si>
  <si>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</si>
  <si>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</si>
  <si>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</si>
  <si>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</si>
  <si>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</si>
  <si>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</si>
  <si>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</si>
  <si>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</si>
  <si>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</si>
  <si>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</si>
  <si>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</si>
  <si>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</si>
  <si>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</si>
  <si>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</si>
  <si>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</si>
  <si>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</si>
  <si>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</si>
  <si>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</si>
  <si>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</si>
  <si>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</si>
  <si>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</si>
  <si>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</si>
  <si>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</si>
  <si>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</si>
  <si>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</si>
  <si>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</si>
  <si>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</si>
  <si>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</si>
  <si>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</si>
  <si>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</si>
  <si>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</si>
  <si>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</si>
  <si>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</si>
  <si>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</si>
  <si>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</si>
  <si>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</si>
  <si>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</si>
  <si>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</si>
  <si>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</si>
  <si>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</si>
  <si>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</si>
  <si>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</si>
  <si>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</si>
  <si>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</si>
  <si>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</si>
  <si>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</si>
  <si>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</si>
  <si>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</si>
  <si>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</si>
  <si>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</si>
  <si>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</si>
  <si>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</si>
  <si>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</si>
  <si>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</si>
  <si>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</si>
  <si>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</si>
  <si>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</si>
  <si>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</si>
  <si>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</si>
  <si>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</si>
  <si>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</si>
  <si>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</si>
  <si>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</si>
  <si>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</si>
  <si>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</si>
  <si>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</si>
  <si>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</si>
  <si>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</si>
  <si>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</si>
  <si>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</si>
  <si>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</si>
  <si>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</si>
  <si>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</si>
  <si>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</si>
  <si>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</si>
  <si>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</si>
  <si>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</si>
  <si>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</si>
  <si>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</si>
  <si>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</si>
  <si>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</si>
  <si>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</si>
  <si>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</si>
  <si>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</si>
  <si>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</si>
  <si>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</si>
  <si>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</si>
  <si>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</si>
  <si>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</si>
  <si>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</si>
  <si>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</si>
  <si>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</si>
  <si>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</si>
  <si>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</si>
  <si>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</si>
  <si>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</si>
  <si>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</si>
  <si>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</si>
  <si>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</si>
  <si>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</si>
  <si>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</si>
  <si>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</si>
  <si>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</si>
  <si>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</si>
  <si>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</si>
  <si>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</si>
  <si>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</si>
  <si>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</si>
  <si>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</si>
  <si>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</si>
  <si>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</si>
  <si>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</si>
  <si>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</si>
  <si>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</si>
  <si>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</si>
  <si>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</si>
  <si>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</si>
  <si>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</si>
  <si>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</si>
  <si>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</si>
  <si>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</si>
  <si>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</si>
  <si>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</si>
  <si>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</si>
  <si>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</si>
  <si>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</si>
  <si>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</si>
  <si>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</si>
  <si>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</si>
  <si>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</si>
  <si>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</si>
  <si>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</si>
  <si>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</si>
  <si>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</si>
  <si>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</si>
  <si>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</si>
  <si>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</si>
  <si>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</si>
  <si>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</si>
  <si>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</si>
  <si>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</si>
  <si>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</si>
  <si>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</si>
  <si>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</si>
  <si>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</si>
  <si>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</si>
  <si>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</si>
  <si>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</si>
  <si>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</si>
  <si>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</si>
  <si>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</si>
  <si>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</si>
  <si>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</si>
  <si>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</si>
  <si>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</si>
  <si>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</si>
  <si>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</si>
  <si>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</si>
  <si>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</si>
  <si>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</si>
  <si>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</si>
  <si>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</si>
  <si>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</si>
  <si>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</si>
  <si>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</si>
  <si>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</si>
  <si>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</si>
  <si>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</si>
  <si>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</si>
  <si>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</si>
  <si>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</si>
  <si>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</si>
  <si>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</si>
  <si>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</si>
  <si>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</si>
  <si>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</si>
  <si>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</si>
  <si>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</si>
  <si>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</si>
  <si>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</si>
  <si>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</si>
  <si>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</si>
  <si>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</si>
  <si>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</si>
  <si>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</si>
  <si>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</si>
  <si>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</si>
  <si>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</si>
  <si>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</si>
  <si>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</si>
  <si>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</si>
  <si>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</si>
  <si>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</si>
  <si>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</si>
  <si>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</si>
  <si>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</si>
  <si>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</si>
  <si>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</si>
  <si>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</si>
  <si>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</si>
  <si>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</si>
  <si>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</si>
  <si>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</si>
  <si>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</si>
  <si>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</si>
  <si>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</si>
  <si>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</si>
  <si>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</si>
  <si>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</si>
  <si>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</si>
  <si>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</si>
  <si>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</si>
  <si>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</si>
  <si>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</si>
  <si>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</si>
  <si>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</si>
  <si>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</si>
  <si>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</si>
  <si>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</si>
  <si>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</si>
  <si>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</si>
  <si>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</si>
  <si>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</si>
  <si>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</si>
  <si>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</si>
  <si>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</si>
  <si>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</si>
  <si>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</si>
  <si>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</si>
  <si>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</si>
  <si>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</si>
  <si>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</si>
  <si>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</si>
  <si>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</si>
  <si>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</si>
  <si>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</si>
  <si>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</si>
  <si>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</si>
  <si>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</si>
  <si>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</si>
  <si>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</si>
  <si>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</si>
  <si>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</si>
  <si>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</si>
  <si>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</si>
  <si>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</si>
  <si>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</si>
  <si>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</si>
  <si>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</si>
  <si>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</si>
  <si>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</si>
  <si>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</si>
  <si>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</si>
  <si>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</si>
  <si>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</si>
  <si>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</si>
  <si>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</si>
  <si>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</si>
  <si>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</si>
  <si>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</si>
  <si>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</si>
  <si>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</si>
  <si>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</si>
  <si>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</si>
  <si>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</si>
  <si>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</si>
  <si>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</si>
  <si>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</si>
  <si>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</si>
  <si>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</si>
  <si>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</si>
  <si>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</si>
  <si>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</si>
  <si>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</si>
  <si>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</si>
  <si>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</si>
  <si>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</si>
  <si>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</si>
  <si>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</si>
  <si>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</si>
  <si>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</si>
  <si>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</si>
  <si>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</si>
  <si>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</si>
  <si>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</si>
  <si>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</si>
  <si>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</si>
  <si>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</si>
  <si>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</si>
  <si>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</si>
  <si>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</si>
  <si>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</si>
  <si>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</si>
  <si>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</si>
  <si>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</si>
  <si>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</si>
  <si>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</si>
  <si>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</si>
  <si>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</si>
  <si>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</si>
  <si>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</si>
  <si>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</si>
  <si>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</si>
  <si>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</si>
  <si>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</si>
  <si>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</si>
  <si>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</si>
  <si>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</si>
  <si>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</si>
  <si>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</si>
  <si>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</si>
  <si>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</si>
  <si>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</si>
  <si>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</si>
  <si>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</si>
  <si>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</si>
  <si>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</si>
  <si>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</si>
  <si>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</si>
  <si>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</si>
  <si>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</si>
  <si>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</si>
  <si>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</si>
  <si>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</si>
  <si>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</si>
  <si>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</si>
  <si>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</si>
  <si>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</si>
  <si>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</si>
  <si>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</si>
  <si>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</si>
  <si>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</si>
  <si>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</si>
  <si>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</si>
  <si>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</si>
  <si>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</si>
  <si>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</si>
  <si>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</si>
  <si>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</si>
  <si>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</si>
  <si>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</si>
  <si>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</si>
  <si>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</si>
  <si>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</si>
  <si>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</si>
  <si>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</si>
  <si>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</si>
  <si>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</si>
  <si>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</si>
  <si>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</si>
  <si>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</si>
  <si>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</si>
  <si>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</si>
  <si>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</si>
  <si>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</si>
  <si>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</si>
  <si>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</si>
  <si>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</si>
  <si>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</si>
  <si>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</si>
  <si>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</si>
  <si>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</si>
  <si>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</si>
  <si>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</si>
  <si>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</si>
  <si>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</si>
  <si>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</si>
  <si>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</si>
  <si>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</si>
  <si>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</si>
  <si>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</si>
  <si>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</si>
  <si>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</si>
  <si>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</si>
  <si>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</si>
  <si>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</si>
  <si>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</si>
  <si>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</si>
  <si>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</si>
  <si>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</si>
  <si>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</si>
  <si>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</si>
  <si>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</si>
  <si>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</si>
  <si>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</si>
  <si>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</si>
  <si>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</si>
  <si>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</si>
  <si>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</si>
  <si>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</si>
  <si>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</si>
  <si>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</si>
  <si>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</si>
  <si>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</si>
  <si>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</si>
  <si>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</si>
  <si>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</si>
  <si>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</si>
  <si>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</si>
  <si>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</si>
  <si>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</si>
  <si>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</si>
  <si>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</si>
  <si>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</si>
  <si>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</si>
  <si>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</si>
  <si>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</si>
  <si>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</si>
  <si>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</si>
  <si>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</si>
  <si>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</si>
  <si>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</si>
  <si>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</si>
  <si>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</si>
  <si>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</si>
  <si>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</si>
  <si>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</si>
  <si>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</si>
  <si>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</si>
  <si>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</si>
  <si>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</si>
  <si>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</si>
  <si>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</si>
  <si>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</si>
  <si>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</si>
  <si>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</si>
  <si>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</si>
  <si>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</si>
  <si>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</si>
  <si>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</si>
  <si>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</si>
  <si>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</si>
  <si>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</si>
  <si>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</si>
  <si>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</si>
  <si>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</si>
  <si>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</si>
  <si>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</si>
  <si>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</si>
  <si>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</si>
  <si>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</si>
  <si>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</si>
  <si>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</si>
  <si>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</si>
  <si>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</si>
  <si>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</si>
  <si>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</si>
  <si>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</si>
  <si>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</si>
  <si>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</si>
  <si>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</si>
  <si>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</si>
  <si>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</si>
  <si>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</si>
  <si>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</si>
  <si>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</si>
  <si>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</si>
  <si>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</si>
  <si>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</si>
  <si>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</si>
  <si>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</si>
  <si>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</si>
  <si>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</si>
  <si>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</si>
  <si>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</si>
  <si>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</si>
  <si>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</si>
  <si>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</si>
  <si>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</si>
  <si>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</si>
  <si>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</si>
  <si>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</si>
  <si>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</si>
  <si>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</si>
  <si>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</si>
  <si>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</si>
  <si>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</si>
  <si>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</si>
  <si>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</si>
  <si>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</si>
  <si>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</si>
  <si>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</si>
  <si>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</si>
  <si>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</si>
  <si>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</si>
  <si>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</si>
  <si>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</si>
  <si>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</si>
  <si>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</si>
  <si>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</si>
  <si>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</si>
  <si>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</si>
  <si>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</si>
  <si>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</si>
  <si>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</si>
  <si>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</si>
  <si>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</si>
  <si>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</si>
  <si>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</si>
  <si>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</si>
  <si>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</si>
  <si>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</si>
  <si>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</si>
  <si>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</si>
  <si>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</si>
  <si>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</si>
  <si>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</si>
  <si>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</si>
  <si>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</si>
  <si>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</si>
  <si>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</si>
  <si>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</si>
  <si>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</si>
  <si>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</si>
  <si>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</si>
  <si>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</si>
  <si>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</si>
  <si>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</si>
  <si>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</si>
  <si>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</si>
  <si>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</si>
  <si>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</si>
  <si>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</si>
  <si>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</si>
  <si>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</si>
  <si>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</si>
  <si>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</si>
  <si>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</si>
  <si>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</si>
  <si>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</si>
  <si>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</si>
  <si>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</si>
  <si>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</si>
  <si>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</si>
  <si>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</si>
  <si>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</si>
  <si>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</si>
  <si>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</si>
  <si>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</si>
  <si>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</si>
  <si>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</si>
  <si>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</si>
  <si>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</si>
  <si>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</si>
  <si>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</si>
  <si>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</si>
  <si>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</si>
  <si>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</si>
  <si>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</si>
  <si>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</si>
  <si>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</si>
  <si>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</si>
  <si>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</si>
  <si>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</si>
  <si>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</si>
  <si>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</si>
  <si>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</si>
  <si>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</si>
  <si>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</si>
  <si>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</si>
  <si>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</si>
  <si>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</si>
  <si>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</si>
  <si>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</si>
  <si>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</si>
  <si>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</si>
  <si>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</si>
  <si>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</si>
  <si>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</si>
  <si>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</si>
  <si>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</si>
  <si>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</si>
  <si>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</si>
  <si>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</si>
  <si>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</si>
  <si>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</si>
  <si>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</si>
  <si>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</si>
  <si>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</si>
  <si>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</si>
  <si>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</si>
  <si>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</si>
  <si>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</si>
  <si>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</si>
  <si>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</si>
  <si>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</si>
  <si>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</si>
  <si>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</si>
  <si>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</si>
  <si>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</si>
  <si>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</si>
  <si>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</si>
  <si>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</si>
  <si>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</si>
  <si>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</si>
  <si>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</si>
  <si>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</si>
  <si>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</si>
  <si>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</si>
  <si>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</si>
  <si>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</si>
  <si>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</si>
  <si>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</si>
  <si>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</si>
  <si>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</si>
  <si>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</si>
  <si>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</si>
  <si>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</si>
  <si>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</si>
  <si>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</si>
  <si>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</si>
  <si>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</si>
  <si>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</si>
  <si>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</si>
  <si>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</si>
  <si>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</si>
  <si>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</si>
  <si>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</si>
  <si>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</si>
  <si>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</si>
  <si>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</si>
  <si>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</si>
  <si>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</si>
  <si>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</si>
  <si>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</si>
  <si>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</si>
  <si>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</si>
  <si>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</si>
  <si>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</si>
  <si>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</si>
  <si>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</si>
  <si>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</si>
  <si>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</si>
  <si>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</si>
  <si>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</si>
  <si>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</si>
  <si>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</si>
  <si>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</si>
  <si>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</si>
  <si>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</si>
  <si>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</si>
  <si>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</si>
  <si>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</si>
  <si>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</si>
  <si>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</si>
  <si>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</si>
  <si>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</si>
  <si>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</si>
  <si>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</si>
  <si>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</si>
  <si>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</si>
  <si>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</si>
  <si>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</si>
  <si>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</si>
  <si>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</si>
  <si>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</si>
  <si>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</si>
  <si>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</si>
  <si>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</si>
  <si>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</si>
  <si>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</si>
  <si>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</si>
  <si>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</si>
  <si>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</si>
  <si>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</si>
  <si>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</si>
  <si>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</si>
  <si>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</si>
  <si>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</si>
  <si>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</si>
  <si>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</si>
  <si>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</si>
  <si>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</si>
  <si>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</si>
  <si>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</si>
  <si>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</si>
  <si>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</si>
  <si>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</si>
  <si>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</si>
  <si>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</si>
  <si>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</si>
  <si>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</si>
  <si>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</si>
  <si>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</si>
  <si>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</si>
  <si>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</si>
  <si>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</si>
  <si>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</si>
  <si>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</si>
  <si>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</si>
  <si>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</si>
  <si>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</si>
  <si>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</si>
  <si>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</si>
  <si>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</si>
  <si>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</si>
  <si>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</si>
  <si>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</si>
  <si>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</si>
  <si>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</si>
  <si>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</si>
  <si>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</si>
  <si>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</si>
  <si>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</si>
  <si>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</si>
  <si>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</si>
  <si>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</si>
  <si>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</si>
  <si>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</si>
  <si>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</si>
  <si>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</si>
  <si>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</si>
  <si>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</si>
  <si>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</si>
  <si>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</si>
  <si>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</si>
  <si>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</si>
  <si>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</si>
  <si>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</si>
  <si>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</si>
  <si>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</si>
  <si>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</si>
  <si>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</si>
  <si>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</si>
  <si>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</si>
  <si>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</si>
  <si>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</si>
  <si>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</si>
  <si>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</si>
  <si>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</si>
  <si>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</si>
  <si>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</si>
  <si>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</si>
  <si>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</si>
  <si>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</si>
  <si>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</si>
  <si>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</si>
  <si>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</si>
  <si>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</si>
  <si>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</si>
  <si>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</si>
  <si>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</si>
  <si>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</si>
  <si>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</si>
  <si>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</si>
  <si>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</si>
  <si>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</si>
  <si>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</si>
  <si>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</si>
  <si>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</si>
  <si>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</si>
  <si>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</si>
  <si>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</si>
  <si>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</si>
  <si>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</si>
  <si>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</si>
  <si>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</si>
  <si>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</si>
  <si>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</si>
  <si>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</si>
  <si>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</si>
  <si>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</si>
  <si>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</si>
  <si>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</si>
  <si>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</si>
  <si>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</si>
  <si>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</si>
  <si>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</si>
  <si>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</si>
  <si>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</si>
  <si>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</si>
  <si>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</si>
  <si>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</si>
  <si>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</si>
  <si>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</si>
  <si>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</si>
  <si>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</si>
  <si>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</si>
  <si>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</si>
  <si>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</si>
  <si>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</si>
  <si>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</si>
  <si>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</si>
  <si>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</si>
  <si>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</si>
  <si>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</si>
  <si>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</si>
  <si>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</si>
  <si>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</si>
  <si>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</si>
  <si>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</si>
  <si>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</si>
  <si>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</si>
  <si>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</si>
  <si>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</si>
  <si>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</si>
  <si>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</si>
  <si>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</si>
  <si>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</si>
  <si>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</si>
  <si>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</si>
  <si>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</si>
  <si>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</si>
  <si>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</si>
  <si>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</si>
  <si>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</si>
  <si>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</si>
  <si>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</si>
  <si>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</si>
  <si>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</si>
  <si>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</si>
  <si>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</si>
  <si>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</si>
  <si>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</si>
  <si>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</si>
  <si>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</si>
  <si>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</si>
  <si>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</si>
  <si>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</si>
  <si>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</si>
  <si>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</si>
  <si>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</si>
  <si>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</si>
  <si>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</si>
  <si>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</si>
  <si>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</si>
  <si>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</si>
  <si>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</si>
  <si>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</si>
  <si>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</si>
  <si>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</si>
  <si>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</si>
  <si>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</si>
  <si>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</si>
  <si>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</si>
  <si>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</si>
  <si>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</si>
  <si>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</si>
  <si>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</si>
  <si>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</si>
  <si>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</si>
  <si>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</si>
  <si>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</si>
  <si>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</si>
  <si>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</si>
  <si>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</si>
  <si>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</si>
  <si>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</si>
  <si>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</si>
  <si>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</si>
  <si>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</si>
  <si>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</si>
  <si>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</si>
  <si>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</si>
  <si>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</si>
  <si>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</si>
  <si>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</si>
  <si>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</si>
  <si>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</si>
  <si>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</si>
  <si>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</si>
  <si>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</si>
  <si>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</si>
  <si>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</si>
  <si>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</si>
  <si>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</si>
  <si>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</si>
  <si>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</si>
  <si>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</si>
  <si>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</si>
  <si>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</si>
  <si>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</si>
  <si>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</si>
  <si>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</si>
  <si>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</si>
  <si>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</si>
  <si>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</si>
  <si>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</si>
  <si>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</si>
  <si>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</si>
  <si>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</si>
  <si>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</si>
  <si>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</si>
  <si>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</si>
  <si>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</si>
  <si>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</si>
  <si>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</si>
  <si>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</si>
  <si>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</si>
  <si>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</si>
  <si>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</si>
  <si>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</si>
  <si>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</si>
  <si>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</si>
  <si>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</si>
  <si>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</si>
  <si>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</si>
  <si>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</si>
  <si>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</si>
  <si>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</si>
  <si>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</si>
  <si>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</si>
  <si>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</si>
  <si>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</si>
  <si>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</si>
  <si>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</si>
  <si>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</si>
  <si>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</si>
  <si>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</si>
  <si>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</si>
  <si>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</si>
  <si>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</si>
  <si>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</si>
  <si>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</si>
  <si>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</si>
  <si>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</si>
  <si>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</si>
  <si>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</si>
  <si>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</si>
  <si>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</si>
  <si>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</si>
  <si>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</si>
  <si>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</si>
  <si>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</si>
  <si>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</si>
  <si>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</si>
  <si>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</si>
  <si>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</si>
  <si>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</si>
  <si>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</si>
  <si>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</si>
  <si>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</si>
  <si>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</si>
  <si>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</si>
  <si>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</si>
  <si>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</si>
  <si>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</si>
  <si>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</si>
  <si>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</si>
  <si>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</si>
  <si>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</si>
  <si>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</si>
  <si>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</si>
  <si>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</si>
  <si>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</si>
  <si>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</si>
  <si>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</si>
  <si>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</si>
  <si>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</si>
  <si>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</si>
  <si>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</si>
  <si>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</si>
  <si>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</si>
  <si>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</si>
  <si>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</si>
  <si>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</si>
  <si>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</si>
  <si>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</si>
  <si>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</si>
  <si>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</si>
  <si>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</si>
  <si>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</si>
  <si>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</si>
  <si>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</si>
  <si>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</si>
  <si>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</si>
  <si>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</si>
  <si>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</si>
  <si>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</si>
  <si>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</si>
  <si>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</si>
  <si>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</si>
  <si>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</si>
  <si>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</si>
  <si>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</si>
  <si>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</si>
  <si>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</si>
  <si>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</si>
  <si>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</si>
  <si>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</si>
  <si>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</si>
  <si>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</si>
  <si>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</si>
  <si>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</si>
  <si>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</si>
  <si>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</si>
  <si>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</si>
  <si>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</si>
  <si>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</si>
  <si>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</si>
  <si>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</si>
  <si>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</si>
  <si>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</si>
  <si>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</si>
  <si>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</si>
  <si>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</si>
  <si>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</si>
  <si>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</si>
  <si>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</si>
  <si>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</si>
  <si>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</si>
  <si>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</si>
  <si>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</si>
  <si>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</si>
  <si>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</si>
  <si>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</si>
  <si>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</si>
  <si>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</si>
  <si>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</si>
  <si>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</si>
  <si>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</si>
  <si>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</si>
  <si>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</si>
  <si>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</si>
  <si>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</si>
  <si>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</si>
  <si>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</si>
  <si>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</si>
  <si>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</si>
  <si>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</si>
  <si>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</si>
  <si>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</si>
  <si>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</si>
  <si>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</si>
  <si>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</si>
  <si>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</si>
  <si>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</si>
  <si>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</si>
  <si>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</si>
  <si>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</si>
  <si>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</si>
  <si>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</si>
  <si>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</si>
  <si>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</si>
  <si>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</si>
  <si>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</si>
  <si>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</si>
  <si>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</si>
  <si>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</si>
  <si>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</si>
  <si>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</si>
  <si>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</si>
  <si>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</si>
  <si>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</si>
  <si>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</si>
  <si>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</si>
  <si>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</si>
  <si>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</si>
  <si>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</si>
  <si>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</si>
  <si>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</si>
  <si>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</si>
  <si>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</si>
  <si>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</si>
  <si>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</si>
  <si>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</si>
  <si>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</si>
  <si>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</si>
  <si>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</si>
  <si>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</si>
  <si>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</si>
  <si>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</si>
  <si>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</si>
  <si>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</si>
  <si>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</si>
  <si>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</si>
  <si>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</si>
  <si>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</si>
  <si>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</si>
  <si>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</si>
  <si>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</si>
  <si>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</si>
  <si>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</si>
  <si>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</si>
  <si>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</si>
  <si>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</si>
  <si>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</si>
  <si>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</si>
  <si>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</si>
  <si>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</si>
  <si>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</si>
  <si>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</si>
  <si>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</si>
  <si>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</si>
  <si>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</si>
  <si>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</si>
  <si>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</si>
  <si>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</si>
  <si>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</si>
  <si>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</si>
  <si>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</si>
  <si>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</si>
  <si>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</si>
  <si>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</si>
  <si>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</si>
  <si>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</si>
  <si>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</si>
  <si>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</si>
  <si>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</si>
  <si>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</si>
  <si>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</si>
  <si>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</si>
  <si>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</si>
  <si>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</si>
  <si>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</si>
  <si>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</si>
  <si>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</si>
  <si>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</si>
  <si>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</si>
  <si>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</si>
  <si>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</si>
  <si>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</si>
  <si>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</si>
  <si>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</si>
  <si>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</si>
  <si>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</si>
  <si>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</si>
  <si>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</si>
  <si>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</si>
  <si>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</si>
  <si>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</si>
  <si>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</si>
  <si>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</si>
  <si>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</si>
  <si>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</si>
  <si>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</si>
  <si>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</si>
  <si>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</si>
  <si>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</si>
  <si>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</si>
  <si>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</si>
  <si>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</si>
  <si>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</si>
  <si>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</si>
  <si>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</si>
  <si>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</si>
  <si>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</si>
  <si>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</si>
  <si>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</si>
  <si>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</si>
  <si>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</si>
  <si>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</si>
  <si>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</si>
  <si>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</si>
  <si>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</si>
  <si>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</si>
  <si>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</si>
  <si>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</si>
  <si>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</si>
  <si>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</si>
  <si>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</si>
  <si>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</si>
  <si>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</si>
  <si>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</si>
  <si>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</si>
  <si>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</si>
  <si>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</si>
  <si>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</si>
  <si>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</si>
  <si>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</si>
  <si>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</si>
  <si>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</si>
  <si>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</si>
  <si>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</si>
  <si>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</si>
  <si>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</si>
  <si>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</si>
  <si>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</si>
  <si>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</si>
  <si>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</si>
  <si>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</si>
  <si>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</si>
  <si>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</si>
  <si>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</si>
  <si>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</si>
  <si>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</si>
  <si>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</si>
  <si>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</si>
  <si>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</si>
  <si>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</si>
  <si>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</si>
  <si>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</si>
  <si>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</si>
  <si>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</si>
  <si>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</si>
  <si>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</si>
  <si>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</si>
  <si>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</si>
  <si>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</si>
  <si>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</si>
  <si>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</si>
  <si>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</si>
  <si>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</si>
  <si>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</si>
  <si>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</si>
  <si>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</si>
  <si>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</si>
  <si>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</si>
  <si>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</si>
  <si>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</si>
  <si>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</si>
  <si>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</si>
  <si>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</si>
  <si>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</si>
  <si>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</si>
  <si>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</si>
  <si>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</si>
  <si>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</si>
  <si>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</si>
  <si>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</si>
  <si>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</si>
  <si>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</si>
  <si>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</si>
  <si>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</si>
  <si>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</si>
  <si>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</si>
  <si>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</si>
  <si>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</si>
  <si>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</si>
  <si>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</si>
  <si>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</si>
  <si>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</si>
  <si>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</si>
  <si>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</si>
  <si>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</si>
  <si>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</si>
  <si>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</si>
  <si>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</si>
  <si>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</si>
  <si>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</si>
  <si>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</si>
  <si>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</si>
  <si>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</si>
  <si>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</si>
  <si>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</si>
  <si>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</si>
  <si>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</si>
  <si>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</si>
  <si>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</si>
  <si>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</si>
  <si>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</si>
  <si>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</si>
  <si>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</si>
  <si>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</si>
  <si>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</si>
  <si>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</si>
  <si>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</si>
  <si>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</si>
  <si>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</si>
  <si>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</si>
  <si>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</si>
  <si>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</si>
  <si>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</si>
  <si>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</si>
  <si>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</si>
  <si>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</si>
  <si>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</si>
  <si>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</si>
  <si>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</si>
  <si>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</si>
  <si>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</si>
  <si>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</si>
  <si>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</si>
  <si>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</si>
  <si>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</si>
  <si>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</si>
  <si>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</si>
  <si>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</si>
  <si>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</si>
  <si>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</si>
  <si>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</si>
  <si>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</si>
  <si>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</si>
  <si>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</si>
  <si>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</si>
  <si>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</si>
  <si>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</si>
  <si>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</si>
  <si>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</si>
  <si>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</si>
  <si>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</si>
  <si>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</si>
  <si>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</si>
  <si>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</si>
  <si>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</si>
  <si>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</si>
  <si>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</si>
  <si>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</si>
  <si>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</si>
  <si>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</si>
  <si>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</si>
  <si>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</si>
  <si>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</si>
  <si>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</si>
  <si>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</si>
  <si>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</si>
  <si>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</si>
  <si>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</si>
  <si>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</si>
  <si>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</si>
  <si>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</si>
  <si>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</si>
  <si>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</si>
  <si>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</si>
  <si>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</si>
  <si>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</si>
  <si>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</si>
  <si>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</si>
  <si>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</si>
  <si>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</si>
  <si>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</si>
  <si>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</si>
  <si>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</si>
  <si>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</si>
  <si>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</si>
  <si>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</si>
  <si>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</si>
  <si>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</si>
  <si>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</si>
  <si>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</si>
  <si>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</si>
  <si>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</si>
  <si>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</si>
  <si>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</si>
  <si>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</si>
  <si>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</si>
  <si>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</si>
  <si>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</si>
  <si>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</si>
  <si>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</si>
  <si>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</si>
  <si>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</si>
  <si>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</si>
  <si>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</si>
  <si>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</si>
  <si>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</si>
  <si>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</si>
  <si>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</si>
  <si>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</si>
  <si>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</si>
  <si>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</si>
  <si>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</si>
  <si>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</si>
  <si>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</si>
  <si>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</si>
  <si>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</si>
  <si>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</si>
  <si>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</si>
  <si>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</si>
  <si>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</si>
  <si>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</si>
  <si>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</si>
  <si>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</si>
  <si>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</si>
  <si>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</si>
  <si>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</si>
  <si>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</si>
  <si>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</si>
  <si>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</si>
  <si>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</si>
  <si>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</si>
  <si>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</si>
  <si>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</si>
  <si>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</si>
  <si>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</si>
  <si>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</si>
  <si>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</si>
  <si>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</si>
  <si>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</si>
  <si>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</si>
  <si>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</si>
  <si>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</si>
  <si>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</si>
  <si>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</si>
  <si>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</si>
  <si>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</si>
  <si>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</si>
  <si>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</si>
  <si>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</si>
  <si>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</si>
  <si>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</si>
  <si>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</si>
  <si>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</si>
  <si>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</si>
  <si>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</si>
  <si>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</si>
  <si>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</si>
  <si>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</si>
  <si>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</si>
  <si>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</si>
  <si>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</si>
  <si>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</si>
  <si>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</si>
  <si>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</si>
  <si>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</si>
  <si>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</si>
  <si>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</si>
  <si>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</si>
  <si>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</si>
  <si>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</si>
  <si>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</si>
  <si>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</si>
  <si>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</si>
  <si>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</si>
  <si>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</si>
  <si>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</si>
  <si>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</si>
  <si>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</si>
  <si>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</si>
  <si>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</si>
  <si>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</si>
  <si>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</si>
  <si>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</si>
  <si>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</si>
  <si>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</si>
  <si>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</si>
  <si>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</si>
  <si>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</si>
  <si>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</si>
  <si>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</si>
  <si>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</si>
  <si>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</si>
  <si>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</si>
  <si>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</si>
  <si>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</si>
  <si>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</si>
  <si>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</si>
  <si>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</si>
  <si>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</si>
  <si>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</si>
  <si>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</si>
  <si>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</si>
  <si>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</si>
  <si>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</si>
  <si>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</si>
  <si>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</si>
  <si>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</si>
  <si>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</si>
  <si>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</si>
  <si>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</si>
  <si>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</si>
  <si>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</si>
  <si>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</si>
  <si>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</si>
  <si>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</si>
  <si>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</si>
  <si>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</si>
  <si>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</si>
  <si>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</si>
  <si>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</si>
  <si>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</si>
  <si>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</si>
  <si>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</si>
  <si>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</si>
  <si>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</si>
  <si>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</si>
  <si>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</si>
  <si>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</si>
  <si>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</si>
  <si>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</si>
  <si>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</si>
  <si>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</si>
  <si>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</si>
  <si>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</si>
  <si>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</si>
  <si>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</si>
  <si>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</si>
  <si>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</si>
  <si>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</si>
  <si>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</si>
  <si>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</si>
  <si>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</si>
  <si>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</si>
  <si>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</si>
  <si>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</si>
  <si>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</si>
  <si>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</si>
  <si>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</si>
  <si>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</si>
  <si>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</si>
  <si>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</si>
  <si>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</si>
  <si>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</si>
  <si>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</si>
  <si>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</si>
  <si>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</si>
  <si>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</si>
  <si>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</si>
  <si>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</si>
  <si>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</si>
  <si>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</si>
  <si>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</si>
  <si>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</si>
  <si>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</si>
  <si>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</si>
  <si>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</si>
  <si>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</si>
  <si>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</si>
  <si>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</si>
  <si>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</si>
  <si>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</si>
  <si>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</si>
  <si>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</si>
  <si>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</si>
  <si>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</si>
  <si>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</si>
  <si>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</si>
  <si>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</si>
  <si>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</si>
  <si>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</si>
  <si>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</si>
  <si>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</si>
  <si>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</si>
  <si>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</si>
  <si>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</si>
  <si>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</si>
  <si>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</si>
  <si>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</si>
  <si>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</si>
  <si>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</si>
  <si>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</si>
  <si>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</si>
  <si>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</si>
  <si>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</si>
  <si>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</si>
  <si>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</si>
  <si>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</si>
  <si>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</si>
  <si>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</si>
  <si>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</si>
  <si>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</si>
  <si>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</si>
  <si>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</si>
  <si>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</si>
  <si>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</si>
  <si>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</si>
  <si>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</si>
  <si>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</si>
  <si>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</si>
  <si>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</si>
  <si>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</si>
  <si>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</si>
  <si>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</si>
  <si>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</si>
  <si>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</si>
  <si>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</si>
  <si>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</si>
  <si>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</si>
  <si>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</si>
  <si>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</si>
  <si>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</si>
  <si>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</si>
  <si>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</si>
  <si>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</si>
  <si>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</si>
  <si>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</si>
  <si>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</si>
  <si>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</si>
  <si>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</si>
  <si>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</si>
  <si>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</si>
  <si>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</si>
  <si>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</si>
  <si>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</si>
  <si>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</si>
  <si>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</si>
  <si>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</si>
  <si>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</si>
  <si>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</si>
  <si>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</si>
  <si>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</si>
  <si>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</si>
  <si>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</si>
  <si>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</si>
  <si>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</si>
  <si>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</si>
  <si>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</si>
  <si>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</si>
  <si>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</si>
  <si>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</si>
  <si>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</si>
  <si>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</si>
  <si>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</si>
  <si>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</si>
  <si>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</si>
  <si>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</si>
  <si>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</si>
  <si>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</si>
  <si>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</si>
  <si>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</si>
  <si>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</si>
  <si>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</si>
  <si>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</si>
  <si>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</si>
  <si>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</si>
  <si>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</si>
  <si>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</si>
  <si>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</si>
  <si>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</si>
  <si>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</si>
  <si>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</si>
  <si>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</si>
  <si>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</si>
  <si>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</si>
  <si>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</si>
  <si>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</si>
  <si>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</si>
  <si>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</si>
  <si>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</si>
  <si>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</si>
  <si>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</si>
  <si>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</si>
  <si>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</si>
  <si>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</si>
  <si>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</si>
  <si>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</si>
  <si>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</si>
  <si>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</si>
  <si>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</si>
  <si>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</si>
  <si>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</si>
  <si>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</si>
  <si>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</si>
  <si>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</si>
  <si>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</si>
  <si>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</si>
  <si>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</si>
  <si>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</si>
  <si>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</si>
  <si>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</si>
  <si>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</si>
  <si>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</si>
  <si>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</si>
  <si>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</si>
  <si>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</si>
  <si>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</si>
  <si>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</si>
  <si>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</si>
  <si>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</si>
  <si>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</si>
  <si>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</si>
  <si>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</si>
  <si>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</si>
  <si>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</si>
  <si>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</si>
  <si>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</si>
  <si>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</si>
  <si>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</si>
  <si>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</si>
  <si>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</si>
  <si>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</si>
  <si>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</si>
  <si>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</si>
  <si>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</si>
  <si>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</si>
  <si>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</si>
  <si>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</si>
  <si>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</si>
  <si>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</si>
  <si>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</si>
  <si>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</si>
  <si>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</si>
  <si>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</si>
  <si>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</si>
  <si>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</si>
  <si>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</si>
  <si>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</si>
  <si>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</si>
  <si>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</si>
  <si>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</si>
  <si>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</si>
  <si>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</si>
  <si>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</si>
  <si>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</si>
  <si>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</si>
  <si>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</si>
  <si>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</si>
  <si>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</si>
  <si>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</si>
  <si>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</si>
  <si>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</si>
  <si>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</si>
  <si>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</si>
  <si>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</si>
  <si>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</si>
  <si>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</si>
  <si>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</si>
  <si>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</si>
  <si>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</si>
  <si>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</si>
  <si>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</si>
  <si>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</si>
  <si>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</si>
  <si>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</si>
  <si>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</si>
  <si>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</si>
  <si>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</si>
  <si>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</si>
  <si>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</si>
  <si>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</si>
  <si>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</si>
  <si>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</si>
  <si>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</si>
  <si>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</si>
  <si>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</si>
  <si>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</si>
  <si>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</si>
  <si>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</si>
  <si>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</si>
  <si>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</si>
  <si>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</si>
  <si>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</si>
  <si>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</si>
  <si>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</si>
  <si>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</si>
  <si>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</si>
  <si>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</si>
  <si>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</si>
  <si>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</si>
  <si>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</si>
  <si>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</si>
  <si>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</si>
  <si>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</si>
  <si>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</si>
  <si>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</si>
  <si>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</si>
  <si>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</si>
  <si>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</si>
  <si>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</si>
  <si>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</si>
  <si>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</si>
  <si>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</si>
  <si>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</si>
  <si>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</si>
  <si>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</si>
  <si>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</si>
  <si>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</si>
  <si>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</si>
  <si>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</si>
  <si>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</si>
  <si>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</si>
  <si>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</si>
  <si>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</si>
  <si>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</si>
  <si>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</si>
  <si>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</si>
  <si>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</si>
  <si>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</si>
  <si>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</si>
  <si>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</si>
  <si>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</si>
  <si>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</si>
  <si>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</si>
  <si>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</si>
  <si>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</si>
  <si>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</si>
  <si>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</si>
  <si>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</si>
  <si>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</si>
  <si>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</si>
  <si>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</si>
  <si>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</si>
  <si>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</si>
  <si>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</si>
  <si>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</si>
  <si>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</si>
  <si>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</si>
  <si>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</si>
  <si>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</si>
  <si>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</si>
  <si>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</si>
  <si>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</si>
  <si>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</si>
  <si>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</si>
  <si>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</si>
  <si>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</si>
  <si>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</si>
  <si>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</si>
  <si>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</si>
  <si>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</si>
  <si>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</si>
  <si>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</si>
  <si>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</si>
  <si>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</si>
  <si>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</si>
  <si>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</si>
  <si>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</si>
  <si>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</si>
  <si>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</si>
  <si>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</si>
  <si>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</si>
  <si>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</si>
  <si>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</si>
  <si>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</si>
  <si>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</si>
  <si>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</si>
  <si>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</si>
  <si>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</si>
  <si>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</si>
  <si>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</si>
  <si>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</si>
  <si>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</si>
  <si>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</si>
  <si>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</si>
  <si>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</si>
  <si>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</si>
  <si>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</si>
  <si>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</si>
  <si>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</si>
  <si>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</si>
  <si>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</si>
  <si>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</si>
  <si>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</si>
  <si>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</si>
  <si>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</si>
  <si>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</si>
  <si>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</si>
  <si>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</si>
  <si>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</si>
  <si>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</si>
  <si>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</si>
  <si>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</si>
  <si>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</si>
  <si>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</si>
  <si>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</si>
  <si>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</si>
  <si>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</si>
  <si>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</si>
  <si>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</si>
  <si>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</si>
  <si>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</si>
  <si>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</si>
  <si>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</si>
  <si>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</si>
  <si>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</si>
  <si>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</si>
  <si>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</si>
  <si>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</si>
  <si>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</si>
  <si>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</si>
  <si>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</si>
  <si>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</si>
  <si>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</si>
  <si>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</si>
  <si>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</si>
  <si>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</si>
  <si>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</si>
  <si>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</si>
  <si>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</si>
  <si>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</si>
  <si>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</si>
  <si>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</si>
  <si>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</si>
  <si>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</si>
  <si>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</si>
  <si>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</si>
  <si>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</si>
  <si>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</si>
  <si>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</si>
  <si>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</si>
  <si>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</si>
  <si>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</si>
  <si>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</si>
  <si>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</si>
  <si>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</si>
  <si>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</si>
  <si>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</si>
  <si>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</si>
  <si>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</si>
  <si>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</si>
  <si>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</si>
  <si>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</si>
  <si>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</si>
  <si>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</si>
  <si>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</si>
  <si>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</si>
  <si>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</si>
  <si>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</si>
  <si>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</si>
  <si>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</si>
  <si>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</si>
  <si>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</si>
  <si>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</si>
  <si>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</si>
  <si>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</si>
  <si>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</si>
  <si>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</si>
  <si>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</si>
  <si>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</si>
  <si>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</si>
  <si>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</si>
  <si>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</si>
  <si>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</si>
  <si>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</si>
  <si>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</si>
  <si>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</si>
  <si>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</si>
  <si>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</si>
  <si>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</si>
  <si>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</si>
  <si>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</si>
  <si>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</si>
  <si>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</si>
  <si>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</si>
  <si>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</si>
  <si>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</si>
  <si>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</si>
  <si>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</si>
  <si>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</si>
  <si>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</si>
  <si>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</si>
  <si>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</si>
  <si>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</si>
  <si>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</si>
  <si>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</si>
  <si>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</si>
  <si>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</si>
  <si>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</si>
  <si>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</si>
  <si>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</si>
  <si>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</si>
  <si>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</si>
  <si>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</si>
  <si>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</si>
  <si>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</si>
  <si>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</si>
  <si>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</si>
  <si>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</si>
  <si>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</si>
  <si>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</si>
  <si>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</si>
  <si>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</si>
  <si>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</si>
  <si>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</si>
  <si>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</si>
  <si>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</si>
  <si>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</si>
  <si>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</si>
  <si>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</si>
  <si>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</si>
  <si>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</si>
  <si>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</si>
  <si>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</si>
  <si>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</si>
  <si>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</si>
  <si>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</si>
  <si>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</si>
  <si>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</si>
  <si>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</si>
  <si>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</si>
  <si>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</si>
  <si>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</si>
  <si>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</si>
  <si>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</si>
  <si>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</si>
  <si>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</si>
  <si>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</si>
  <si>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</si>
  <si>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</si>
  <si>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</si>
  <si>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</si>
  <si>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</si>
  <si>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</si>
  <si>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</si>
  <si>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</si>
  <si>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</si>
  <si>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</si>
  <si>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</si>
  <si>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</si>
  <si>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</si>
  <si>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</si>
  <si>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</si>
  <si>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</si>
  <si>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</si>
  <si>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</si>
  <si>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</si>
  <si>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</si>
  <si>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</si>
  <si>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</si>
  <si>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</si>
  <si>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</si>
  <si>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</si>
  <si>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</si>
  <si>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</si>
  <si>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</si>
  <si>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</si>
  <si>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</si>
  <si>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</si>
  <si>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</si>
  <si>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</si>
  <si>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</si>
  <si>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</si>
  <si>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</si>
  <si>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</si>
  <si>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</si>
  <si>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</si>
  <si>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</si>
  <si>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</si>
  <si>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</si>
  <si>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</si>
  <si>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</si>
  <si>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</si>
  <si>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</si>
  <si>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</si>
  <si>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</si>
  <si>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</si>
  <si>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</si>
  <si>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</si>
  <si>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</si>
  <si>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</si>
  <si>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</si>
  <si>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</si>
  <si>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</si>
  <si>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</si>
  <si>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</si>
  <si>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</si>
  <si>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</si>
  <si>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</si>
  <si>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</si>
  <si>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</si>
  <si>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</si>
  <si>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</si>
  <si>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</si>
  <si>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</si>
  <si>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</si>
  <si>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</si>
  <si>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</si>
  <si>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</si>
  <si>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</si>
  <si>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</si>
  <si>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</si>
  <si>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</si>
  <si>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</si>
  <si>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</si>
  <si>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</si>
  <si>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</si>
  <si>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</si>
  <si>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</si>
  <si>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</si>
  <si>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</si>
  <si>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</si>
  <si>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</si>
  <si>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</si>
  <si>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</si>
  <si>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</si>
  <si>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</si>
  <si>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</si>
  <si>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</si>
  <si>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</si>
  <si>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</si>
  <si>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</si>
  <si>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</si>
  <si>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</si>
  <si>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</si>
  <si>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</si>
  <si>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</si>
  <si>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</si>
  <si>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</si>
  <si>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</si>
  <si>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</si>
  <si>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</si>
  <si>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</si>
  <si>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</si>
  <si>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</si>
  <si>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</si>
  <si>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</si>
  <si>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</si>
  <si>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</si>
  <si>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</si>
  <si>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</si>
  <si>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</si>
  <si>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</si>
  <si>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</si>
  <si>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</si>
  <si>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</si>
  <si>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</si>
  <si>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</si>
  <si>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</si>
  <si>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</si>
  <si>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</si>
  <si>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</si>
  <si>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</si>
  <si>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</si>
  <si>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</si>
  <si>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</si>
  <si>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</si>
  <si>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</si>
  <si>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</si>
  <si>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</si>
  <si>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</si>
  <si>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</si>
  <si>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</si>
  <si>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</si>
  <si>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</si>
  <si>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</si>
  <si>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</si>
  <si>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</si>
  <si>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</si>
  <si>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</si>
  <si>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</si>
  <si>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</si>
  <si>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</si>
  <si>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</si>
  <si>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</si>
  <si>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</si>
  <si>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</si>
  <si>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</si>
  <si>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</si>
  <si>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</si>
  <si>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</si>
  <si>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</si>
  <si>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</si>
  <si>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</si>
  <si>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</si>
  <si>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</si>
  <si>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</si>
  <si>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</si>
  <si>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</si>
  <si>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</si>
  <si>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</si>
  <si>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</si>
  <si>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</si>
  <si>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</si>
  <si>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</si>
  <si>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</si>
  <si>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</si>
  <si>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</si>
  <si>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</si>
  <si>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</si>
  <si>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</si>
  <si>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</si>
  <si>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</si>
  <si>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</si>
  <si>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</si>
  <si>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</si>
  <si>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</si>
  <si>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</si>
  <si>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</si>
  <si>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</si>
  <si>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</si>
  <si>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</si>
  <si>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</si>
  <si>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</si>
  <si>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</si>
  <si>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</si>
  <si>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</si>
  <si>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</si>
  <si>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</si>
  <si>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</si>
  <si>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</si>
  <si>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</si>
  <si>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</si>
  <si>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</si>
  <si>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</si>
  <si>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</si>
  <si>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</si>
  <si>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</si>
  <si>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</si>
  <si>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</si>
  <si>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</si>
  <si>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</si>
  <si>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</si>
  <si>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</si>
  <si>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</si>
  <si>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</si>
  <si>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</si>
  <si>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</si>
  <si>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</si>
  <si>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</si>
  <si>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</si>
  <si>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</si>
  <si>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</si>
  <si>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</si>
  <si>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</si>
  <si>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</si>
  <si>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</si>
  <si>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</si>
  <si>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</si>
  <si>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</si>
  <si>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</si>
  <si>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</si>
  <si>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</si>
  <si>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</si>
  <si>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</si>
  <si>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</si>
  <si>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</si>
  <si>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</si>
  <si>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</si>
  <si>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</si>
  <si>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</si>
  <si>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</si>
  <si>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</si>
  <si>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</si>
  <si>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</si>
  <si>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</si>
  <si>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</si>
  <si>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</si>
  <si>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</si>
  <si>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</si>
  <si>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</si>
  <si>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</si>
  <si>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</si>
  <si>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</si>
  <si>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</si>
  <si>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</si>
  <si>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</si>
  <si>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</si>
  <si>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</si>
  <si>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</si>
  <si>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</si>
  <si>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</si>
  <si>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</si>
  <si>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</si>
  <si>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</si>
  <si>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</si>
  <si>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</si>
  <si>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</si>
  <si>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</si>
  <si>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</si>
  <si>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</si>
  <si>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</si>
  <si>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</si>
  <si>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</si>
  <si>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</si>
  <si>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</si>
  <si>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</si>
  <si>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</si>
  <si>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</si>
  <si>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</si>
  <si>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</si>
  <si>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</si>
  <si>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</si>
  <si>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</si>
  <si>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</si>
  <si>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</si>
  <si>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</si>
  <si>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</si>
  <si>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</si>
  <si>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</si>
  <si>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</si>
  <si>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</si>
  <si>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</si>
  <si>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</si>
  <si>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</si>
  <si>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</si>
  <si>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</si>
  <si>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</si>
  <si>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</si>
  <si>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</si>
  <si>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</si>
  <si>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</si>
  <si>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</si>
  <si>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</si>
  <si>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</si>
  <si>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</si>
  <si>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</si>
  <si>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</si>
  <si>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</si>
  <si>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</si>
  <si>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</si>
  <si>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</si>
  <si>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</si>
  <si>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</si>
  <si>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</si>
  <si>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</si>
  <si>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</si>
  <si>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</si>
  <si>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</si>
  <si>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</si>
  <si>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</si>
  <si>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</si>
  <si>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</si>
  <si>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</si>
  <si>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</si>
  <si>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</si>
  <si>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</si>
  <si>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</si>
  <si>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</si>
  <si>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</si>
  <si>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</si>
  <si>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</si>
  <si>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</si>
  <si>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</si>
  <si>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</si>
  <si>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</si>
  <si>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</si>
  <si>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</si>
  <si>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</si>
  <si>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</si>
  <si>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</si>
  <si>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</si>
  <si>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</si>
  <si>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</si>
  <si>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</si>
  <si>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</si>
  <si>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</si>
  <si>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</si>
  <si>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</si>
  <si>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</si>
  <si>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</si>
  <si>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</si>
  <si>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</si>
  <si>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</si>
  <si>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</si>
  <si>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</si>
  <si>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</si>
  <si>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</si>
  <si>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</si>
  <si>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</si>
  <si>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</si>
  <si>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</si>
  <si>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</si>
  <si>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</si>
  <si>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</si>
  <si>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</si>
  <si>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</si>
  <si>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</si>
  <si>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</si>
  <si>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</si>
  <si>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</si>
  <si>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</si>
  <si>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</si>
  <si>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</si>
  <si>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</si>
  <si>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</si>
  <si>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</si>
  <si>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</si>
  <si>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</si>
  <si>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</si>
  <si>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</si>
  <si>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</si>
  <si>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</si>
  <si>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</si>
  <si>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</si>
  <si>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</si>
  <si>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</si>
  <si>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</si>
  <si>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</si>
  <si>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</si>
  <si>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</si>
  <si>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</si>
  <si>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</si>
  <si>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</si>
  <si>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</si>
  <si>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</si>
  <si>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</si>
  <si>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</si>
  <si>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</si>
  <si>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</si>
  <si>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</si>
  <si>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</si>
  <si>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</si>
  <si>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</si>
  <si>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</si>
  <si>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</si>
  <si>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</si>
  <si>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</si>
  <si>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</si>
  <si>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</si>
  <si>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</si>
  <si>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</si>
  <si>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</si>
  <si>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</si>
  <si>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</si>
  <si>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</si>
  <si>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</si>
  <si>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</si>
  <si>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</si>
  <si>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</si>
  <si>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</si>
  <si>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</si>
  <si>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</si>
  <si>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</si>
  <si>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</si>
  <si>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</si>
  <si>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</si>
  <si>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</si>
  <si>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</si>
  <si>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</si>
  <si>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</si>
  <si>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</si>
  <si>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</si>
  <si>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</si>
  <si>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</si>
  <si>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</si>
  <si>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</si>
  <si>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</si>
  <si>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</si>
  <si>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</si>
  <si>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</si>
  <si>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</si>
  <si>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</si>
  <si>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</si>
  <si>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</si>
  <si>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</si>
  <si>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</si>
  <si>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</si>
  <si>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</si>
  <si>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</si>
  <si>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</si>
  <si>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</si>
  <si>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</si>
  <si>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</si>
  <si>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</si>
  <si>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</si>
  <si>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</si>
  <si>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</si>
  <si>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</si>
  <si>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</si>
  <si>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</si>
  <si>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</si>
  <si>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</si>
  <si>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</si>
  <si>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</si>
  <si>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</si>
  <si>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</si>
  <si>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</si>
  <si>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</si>
  <si>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</si>
  <si>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</si>
  <si>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</si>
  <si>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</si>
  <si>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</si>
  <si>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</si>
  <si>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</si>
  <si>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</si>
  <si>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</si>
  <si>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</si>
  <si>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</si>
  <si>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</si>
  <si>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</si>
  <si>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</si>
  <si>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</si>
  <si>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</si>
  <si>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</si>
  <si>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</si>
  <si>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</si>
  <si>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</si>
  <si>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</si>
  <si>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</si>
  <si>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</si>
  <si>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</si>
  <si>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</si>
  <si>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</si>
  <si>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</si>
  <si>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</si>
  <si>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</si>
  <si>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</si>
  <si>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</si>
  <si>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</si>
  <si>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</si>
  <si>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</si>
  <si>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</si>
  <si>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</si>
  <si>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</si>
  <si>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</si>
  <si>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</si>
  <si>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</si>
  <si>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</si>
  <si>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</si>
  <si>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</si>
  <si>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</si>
  <si>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</si>
  <si>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</si>
  <si>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</si>
  <si>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</si>
  <si>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</si>
  <si>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</si>
  <si>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</si>
  <si>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</si>
  <si>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</si>
  <si>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</si>
  <si>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</si>
  <si>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</si>
  <si>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</si>
  <si>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</si>
  <si>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</si>
  <si>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</si>
  <si>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</si>
  <si>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</si>
  <si>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</si>
  <si>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</si>
  <si>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</si>
  <si>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</si>
  <si>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</si>
  <si>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</si>
  <si>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</si>
  <si>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</si>
  <si>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</si>
  <si>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</si>
  <si>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</si>
  <si>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</si>
  <si>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</si>
  <si>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</si>
  <si>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</si>
  <si>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</si>
  <si>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</si>
  <si>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</si>
  <si>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</si>
  <si>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</si>
  <si>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</si>
  <si>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</si>
  <si>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</si>
  <si>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</si>
  <si>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</si>
  <si>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</si>
  <si>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</si>
  <si>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</si>
  <si>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</si>
  <si>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</si>
  <si>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</si>
  <si>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</si>
  <si>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</si>
  <si>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</si>
  <si>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</si>
  <si>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</si>
  <si>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</si>
  <si>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</si>
  <si>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</si>
  <si>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</si>
  <si>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</si>
  <si>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</si>
  <si>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</si>
  <si>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</si>
  <si>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</si>
  <si>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</si>
  <si>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</si>
  <si>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</si>
  <si>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</si>
  <si>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</si>
  <si>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</si>
  <si>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</si>
  <si>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</si>
  <si>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</si>
  <si>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</si>
  <si>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</si>
  <si>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</si>
  <si>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</si>
  <si>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</si>
  <si>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</si>
  <si>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</si>
  <si>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</si>
  <si>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</si>
  <si>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</si>
  <si>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</si>
  <si>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</si>
  <si>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</si>
  <si>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</si>
  <si>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</si>
  <si>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</si>
  <si>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</si>
  <si>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</si>
  <si>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</si>
  <si>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</si>
  <si>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</si>
  <si>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</si>
  <si>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</si>
  <si>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</si>
  <si>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</si>
  <si>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</si>
  <si>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</si>
  <si>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</si>
  <si>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</si>
  <si>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</si>
  <si>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</si>
  <si>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</si>
  <si>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</si>
  <si>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</si>
  <si>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</si>
  <si>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</si>
  <si>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</si>
  <si>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</si>
  <si>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</si>
  <si>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</si>
  <si>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</si>
  <si>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</si>
  <si>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</si>
  <si>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</si>
  <si>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</si>
  <si>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</si>
  <si>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</si>
  <si>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</si>
  <si>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</si>
  <si>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</si>
  <si>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</si>
  <si>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</si>
  <si>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</si>
  <si>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</si>
  <si>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</si>
  <si>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</si>
  <si>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</si>
  <si>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</si>
  <si>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</si>
  <si>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</si>
  <si>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</si>
  <si>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</si>
  <si>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</si>
  <si>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</si>
  <si>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</si>
  <si>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</si>
  <si>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</si>
  <si>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</si>
  <si>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</si>
  <si>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</si>
  <si>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</si>
  <si>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</si>
  <si>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</si>
  <si>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</si>
  <si>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</si>
  <si>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</si>
  <si>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</si>
  <si>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</si>
  <si>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</si>
  <si>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</si>
  <si>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</si>
  <si>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</si>
  <si>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</si>
  <si>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</si>
  <si>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</si>
  <si>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</si>
  <si>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</si>
  <si>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</si>
  <si>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</si>
  <si>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</si>
  <si>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</si>
  <si>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</si>
  <si>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</si>
  <si>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</si>
  <si>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</si>
  <si>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</si>
  <si>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</si>
  <si>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</si>
  <si>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</si>
  <si>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</si>
  <si>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</si>
  <si>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</si>
  <si>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</si>
  <si>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</si>
  <si>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</si>
  <si>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</si>
  <si>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</si>
  <si>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</si>
  <si>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</si>
  <si>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</si>
  <si>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</si>
  <si>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</si>
  <si>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</si>
  <si>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</si>
  <si>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</si>
  <si>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</si>
  <si>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</si>
  <si>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</si>
  <si>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</si>
  <si>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</si>
  <si>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</si>
  <si>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</si>
  <si>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</si>
  <si>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</si>
  <si>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</si>
  <si>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</si>
  <si>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</si>
  <si>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</si>
  <si>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</si>
  <si>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</si>
  <si>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</si>
  <si>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</si>
  <si>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</si>
  <si>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</si>
  <si>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</si>
  <si>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</si>
  <si>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</si>
  <si>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</si>
  <si>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</si>
  <si>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</si>
  <si>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</si>
  <si>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</si>
  <si>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</si>
  <si>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</si>
  <si>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</si>
  <si>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</si>
  <si>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</si>
  <si>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</si>
  <si>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</si>
  <si>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</si>
  <si>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</si>
  <si>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</si>
  <si>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</si>
  <si>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</si>
  <si>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</si>
  <si>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</si>
  <si>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</si>
  <si>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</si>
  <si>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</si>
  <si>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</si>
  <si>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</si>
  <si>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</si>
  <si>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</si>
  <si>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</si>
  <si>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</si>
  <si>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</si>
  <si>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</si>
  <si>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</si>
  <si>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</si>
  <si>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</si>
  <si>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</si>
  <si>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</si>
  <si>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</si>
  <si>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</si>
  <si>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</si>
  <si>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</si>
  <si>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</si>
  <si>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</si>
  <si>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</si>
  <si>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</si>
  <si>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</si>
  <si>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</si>
  <si>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</si>
  <si>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</si>
  <si>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</si>
  <si>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</si>
  <si>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</si>
  <si>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</si>
  <si>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</si>
  <si>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</si>
  <si>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</si>
  <si>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</si>
  <si>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</si>
  <si>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</si>
  <si>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</si>
  <si>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</si>
  <si>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</si>
  <si>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</si>
  <si>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</si>
  <si>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</si>
  <si>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</si>
  <si>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</si>
  <si>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</si>
  <si>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</si>
  <si>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</si>
  <si>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</si>
  <si>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</si>
  <si>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</si>
  <si>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</si>
  <si>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</si>
  <si>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</si>
  <si>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</si>
  <si>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</si>
  <si>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</si>
  <si>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</si>
  <si>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</si>
  <si>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</si>
  <si>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</si>
  <si>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</si>
  <si>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</si>
  <si>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</si>
  <si>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</si>
  <si>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</si>
  <si>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</si>
  <si>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</si>
  <si>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</si>
  <si>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</si>
  <si>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</si>
  <si>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</si>
  <si>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</si>
  <si>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</si>
  <si>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</si>
  <si>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</si>
  <si>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</si>
  <si>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</si>
  <si>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</si>
  <si>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</si>
  <si>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</si>
  <si>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</si>
  <si>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</si>
  <si>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</si>
  <si>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</si>
  <si>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</si>
  <si>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</si>
  <si>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</si>
  <si>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</si>
  <si>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</si>
  <si>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</si>
  <si>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</si>
  <si>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</si>
  <si>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</si>
  <si>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</si>
  <si>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</si>
  <si>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</si>
  <si>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</si>
  <si>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</si>
  <si>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</si>
  <si>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</si>
  <si>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</si>
  <si>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</si>
  <si>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</si>
  <si>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</si>
  <si>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</si>
  <si>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</si>
  <si>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</si>
  <si>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</si>
  <si>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</si>
  <si>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</si>
  <si>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</si>
  <si>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</si>
  <si>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</si>
  <si>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</si>
  <si>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</si>
  <si>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</si>
  <si>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</si>
  <si>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</si>
  <si>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</si>
  <si>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</si>
  <si>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</si>
  <si>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</si>
  <si>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</si>
  <si>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</si>
  <si>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</si>
  <si>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</si>
  <si>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</si>
  <si>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</si>
  <si>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</si>
  <si>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</si>
  <si>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</si>
  <si>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</si>
  <si>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</si>
  <si>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</si>
  <si>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</si>
  <si>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</si>
  <si>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</si>
  <si>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</si>
  <si>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</si>
  <si>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</si>
  <si>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</si>
  <si>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</si>
  <si>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</si>
  <si>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</si>
  <si>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</si>
  <si>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</si>
  <si>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</si>
  <si>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</si>
  <si>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</si>
  <si>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</si>
  <si>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</si>
  <si>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</si>
  <si>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</si>
  <si>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</si>
  <si>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</si>
  <si>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</si>
  <si>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</si>
  <si>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</si>
  <si>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</si>
  <si>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</si>
  <si>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</si>
  <si>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</si>
  <si>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</si>
  <si>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</si>
  <si>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</si>
  <si>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</si>
  <si>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</si>
  <si>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</si>
  <si>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</si>
  <si>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</si>
  <si>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</si>
  <si>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</si>
  <si>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</si>
  <si>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</si>
  <si>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</si>
  <si>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</si>
  <si>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</si>
  <si>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</si>
  <si>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</si>
  <si>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</si>
  <si>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</si>
  <si>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</si>
  <si>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</si>
  <si>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</si>
  <si>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</si>
  <si>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</si>
  <si>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</si>
  <si>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</si>
  <si>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</si>
  <si>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</si>
  <si>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</si>
  <si>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</si>
  <si>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</si>
  <si>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</si>
  <si>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</si>
  <si>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</si>
  <si>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</si>
  <si>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</si>
  <si>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</si>
  <si>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</si>
  <si>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</si>
  <si>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</si>
  <si>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</si>
  <si>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</si>
  <si>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</si>
  <si>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</si>
  <si>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</si>
  <si>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</si>
  <si>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</si>
  <si>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</si>
  <si>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</si>
  <si>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</si>
  <si>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</si>
  <si>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</si>
  <si>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</si>
  <si>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</si>
  <si>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</si>
  <si>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</si>
  <si>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</si>
  <si>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</si>
  <si>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</si>
  <si>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</si>
  <si>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</si>
  <si>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</si>
  <si>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</si>
  <si>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</si>
  <si>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</si>
  <si>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</si>
  <si>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</si>
  <si>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</si>
  <si>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</si>
  <si>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</si>
  <si>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</si>
  <si>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</si>
  <si>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</si>
  <si>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</si>
  <si>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</si>
  <si>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</si>
  <si>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</si>
  <si>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</si>
  <si>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</si>
  <si>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</si>
  <si>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</si>
  <si>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</si>
  <si>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</si>
  <si>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</si>
  <si>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</si>
  <si>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</si>
  <si>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</si>
  <si>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</si>
  <si>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</si>
  <si>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</si>
  <si>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</si>
  <si>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</si>
  <si>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</si>
  <si>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</si>
  <si>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</si>
  <si>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</si>
  <si>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</si>
  <si>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</si>
  <si>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</si>
  <si>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</si>
  <si>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</si>
  <si>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</si>
  <si>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</si>
  <si>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</si>
  <si>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</si>
  <si>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</si>
  <si>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</si>
  <si>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</si>
  <si>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</si>
  <si>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</si>
  <si>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</si>
  <si>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</si>
  <si>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</si>
  <si>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</si>
  <si>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</si>
  <si>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</si>
  <si>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</si>
  <si>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</si>
  <si>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</si>
  <si>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</si>
  <si>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</si>
  <si>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</si>
  <si>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</si>
  <si>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</si>
  <si>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</si>
  <si>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</si>
  <si>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</si>
  <si>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</si>
  <si>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</si>
  <si>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</si>
  <si>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</si>
  <si>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</si>
  <si>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</si>
  <si>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</si>
  <si>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</si>
  <si>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</si>
  <si>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</si>
  <si>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</si>
  <si>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</si>
  <si>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</si>
  <si>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</si>
  <si>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</si>
  <si>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</si>
  <si>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</si>
  <si>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</si>
  <si>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</si>
  <si>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</si>
  <si>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</si>
  <si>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</si>
  <si>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</si>
  <si>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</si>
  <si>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</si>
  <si>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</si>
  <si>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</si>
  <si>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</si>
  <si>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</si>
  <si>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</si>
  <si>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</si>
  <si>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</si>
  <si>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</si>
  <si>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</si>
  <si>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</si>
  <si>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</si>
  <si>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</si>
  <si>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</si>
  <si>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</si>
  <si>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</si>
  <si>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</si>
  <si>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</si>
  <si>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</si>
  <si>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</si>
  <si>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</si>
  <si>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</si>
  <si>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</si>
  <si>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</si>
  <si>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</si>
  <si>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</si>
  <si>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</si>
  <si>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</si>
  <si>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</si>
  <si>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</si>
  <si>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</si>
  <si>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</si>
  <si>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</si>
  <si>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</si>
  <si>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</si>
  <si>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</si>
  <si>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</si>
  <si>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</si>
  <si>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</si>
  <si>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</si>
  <si>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</si>
  <si>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</si>
  <si>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</si>
  <si>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</si>
  <si>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</si>
  <si>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</si>
  <si>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</si>
  <si>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</si>
  <si>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</si>
  <si>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</si>
  <si>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</si>
  <si>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</si>
  <si>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</si>
  <si>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</si>
  <si>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</si>
  <si>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</si>
  <si>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</si>
  <si>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</si>
  <si>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</si>
  <si>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</si>
  <si>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</si>
  <si>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</si>
  <si>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</si>
  <si>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</si>
  <si>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</si>
  <si>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</si>
  <si>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</si>
  <si>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</si>
  <si>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</si>
  <si>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</si>
  <si>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</si>
  <si>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</si>
  <si>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</si>
  <si>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</si>
  <si>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</si>
  <si>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</si>
  <si>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</si>
  <si>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</si>
  <si>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</si>
  <si>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</si>
  <si>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</si>
  <si>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</si>
  <si>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</si>
  <si>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</si>
  <si>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</si>
  <si>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</si>
  <si>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</si>
  <si>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</si>
  <si>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</si>
  <si>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</si>
  <si>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</si>
  <si>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</si>
  <si>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</si>
  <si>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</si>
  <si>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</si>
  <si>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</si>
  <si>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</si>
  <si>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</si>
  <si>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</si>
  <si>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</si>
  <si>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</si>
  <si>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</si>
  <si>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</si>
  <si>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</si>
  <si>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</si>
  <si>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</si>
  <si>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</si>
  <si>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</si>
  <si>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</si>
  <si>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</si>
  <si>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</si>
  <si>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</si>
  <si>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</si>
  <si>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</si>
  <si>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</si>
  <si>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</si>
  <si>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</si>
  <si>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</si>
  <si>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</si>
  <si>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</si>
  <si>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</si>
  <si>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</si>
  <si>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</si>
  <si>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</si>
  <si>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</si>
  <si>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</si>
  <si>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</si>
  <si>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</si>
  <si>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</si>
  <si>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</si>
  <si>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</si>
  <si>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</si>
  <si>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</si>
  <si>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</si>
  <si>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</si>
  <si>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</si>
  <si>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</si>
  <si>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</si>
  <si>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</si>
  <si>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</si>
  <si>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</si>
  <si>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</si>
  <si>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</si>
  <si>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</si>
  <si>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</si>
  <si>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</si>
  <si>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</si>
  <si>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</si>
  <si>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</si>
  <si>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</si>
  <si>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</si>
  <si>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</si>
  <si>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</si>
  <si>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</si>
  <si>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</si>
  <si>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</si>
  <si>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</si>
  <si>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</si>
  <si>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</si>
  <si>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</si>
  <si>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</si>
  <si>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</si>
  <si>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</si>
  <si>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</si>
  <si>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</si>
  <si>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</si>
  <si>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</si>
  <si>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</si>
  <si>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</si>
  <si>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</si>
  <si>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</si>
  <si>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</si>
  <si>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</si>
  <si>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</si>
  <si>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</si>
  <si>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</si>
  <si>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</si>
  <si>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</si>
  <si>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</si>
  <si>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</si>
  <si>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</si>
  <si>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</si>
  <si>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</si>
  <si>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</si>
  <si>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</si>
  <si>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</si>
  <si>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</si>
  <si>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</si>
  <si>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</si>
  <si>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</si>
  <si>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</si>
  <si>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</si>
  <si>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</si>
  <si>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</si>
  <si>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</si>
  <si>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</si>
  <si>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</si>
  <si>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</si>
  <si>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</si>
  <si>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</si>
  <si>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</si>
  <si>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</si>
  <si>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</si>
  <si>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</si>
  <si>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</si>
  <si>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</si>
  <si>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</si>
  <si>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</si>
  <si>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</si>
  <si>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</si>
  <si>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</si>
  <si>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</si>
  <si>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</si>
  <si>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</si>
  <si>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</si>
  <si>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</si>
  <si>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</si>
  <si>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</si>
  <si>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</si>
  <si>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</si>
  <si>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</si>
  <si>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</si>
  <si>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</si>
  <si>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</si>
  <si>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</si>
  <si>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</si>
  <si>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</si>
  <si>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</si>
  <si>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</si>
  <si>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</si>
  <si>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</si>
  <si>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</si>
  <si>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</si>
  <si>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</si>
  <si>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</si>
  <si>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</si>
  <si>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</si>
  <si>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</si>
  <si>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</si>
  <si>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</si>
  <si>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</si>
  <si>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</si>
  <si>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</si>
  <si>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</si>
  <si>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</si>
  <si>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</si>
  <si>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</si>
  <si>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</si>
  <si>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</si>
  <si>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</si>
  <si>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</si>
  <si>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</si>
  <si>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</si>
  <si>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</si>
  <si>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</si>
  <si>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</si>
  <si>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</si>
  <si>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</si>
  <si>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</si>
  <si>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</si>
  <si>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</si>
  <si>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</si>
  <si>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</si>
  <si>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</si>
  <si>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</si>
  <si>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</si>
  <si>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</si>
  <si>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</si>
  <si>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</si>
  <si>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</si>
  <si>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</si>
  <si>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</si>
  <si>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</si>
  <si>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</si>
  <si>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</si>
  <si>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</si>
  <si>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</si>
  <si>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</si>
  <si>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</si>
  <si>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</si>
  <si>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</si>
  <si>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</si>
  <si>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</si>
  <si>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</si>
  <si>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</si>
  <si>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</si>
  <si>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</si>
  <si>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</si>
  <si>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</si>
  <si>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</si>
  <si>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</si>
  <si>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</si>
  <si>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</si>
  <si>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</si>
  <si>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</si>
  <si>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</si>
  <si>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</si>
  <si>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</si>
  <si>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</si>
  <si>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</si>
  <si>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</si>
  <si>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</si>
  <si>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</si>
  <si>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</si>
  <si>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</si>
  <si>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</si>
  <si>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</si>
  <si>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</si>
  <si>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</si>
  <si>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</si>
  <si>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</si>
  <si>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</si>
  <si>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</si>
  <si>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</si>
  <si>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</si>
  <si>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</si>
  <si>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</si>
  <si>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</si>
  <si>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</si>
  <si>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</si>
  <si>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</si>
  <si>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</si>
  <si>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</si>
  <si>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</si>
  <si>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</si>
  <si>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</si>
  <si>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</si>
  <si>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</si>
  <si>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</si>
  <si>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</si>
  <si>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</si>
  <si>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</si>
  <si>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</si>
  <si>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</si>
  <si>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</si>
  <si>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</si>
  <si>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</si>
  <si>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</si>
  <si>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</si>
  <si>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</si>
  <si>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</si>
  <si>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</si>
  <si>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</si>
  <si>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</si>
  <si>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</si>
  <si>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</si>
  <si>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</si>
  <si>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</si>
  <si>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</si>
  <si>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</si>
  <si>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</si>
  <si>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</si>
  <si>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</si>
  <si>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</si>
  <si>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</si>
  <si>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</si>
  <si>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</si>
  <si>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</si>
  <si>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</si>
  <si>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</si>
  <si>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</si>
  <si>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</si>
  <si>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</si>
  <si>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</si>
  <si>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</si>
  <si>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</si>
  <si>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</si>
  <si>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</si>
  <si>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</si>
  <si>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</si>
  <si>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</si>
  <si>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</si>
  <si>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</si>
  <si>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</si>
  <si>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</si>
  <si>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</si>
  <si>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</si>
  <si>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</si>
  <si>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</si>
  <si>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</si>
  <si>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</si>
  <si>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</si>
  <si>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</si>
  <si>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</si>
  <si>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</si>
  <si>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</si>
  <si>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</si>
  <si>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</si>
  <si>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</si>
  <si>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</si>
  <si>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</si>
  <si>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</si>
  <si>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</si>
  <si>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</si>
  <si>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</si>
  <si>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</si>
  <si>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</si>
  <si>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</si>
  <si>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</si>
  <si>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</si>
  <si>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</si>
  <si>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</si>
  <si>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</si>
  <si>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</si>
  <si>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</si>
  <si>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</si>
  <si>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</si>
  <si>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</si>
  <si>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</si>
  <si>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</si>
  <si>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</si>
  <si>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</si>
  <si>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</si>
  <si>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</si>
  <si>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</si>
  <si>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</si>
  <si>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</si>
  <si>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</si>
  <si>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</si>
  <si>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</si>
  <si>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</si>
  <si>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</si>
  <si>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</si>
  <si>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</si>
  <si>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</si>
  <si>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</si>
  <si>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</si>
  <si>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</si>
  <si>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</si>
  <si>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</si>
  <si>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</si>
  <si>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</si>
  <si>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</si>
  <si>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</si>
  <si>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</si>
  <si>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</si>
  <si>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</si>
  <si>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</si>
  <si>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</si>
  <si>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</si>
  <si>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</si>
  <si>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</si>
  <si>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</si>
  <si>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</si>
  <si>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</si>
  <si>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</si>
  <si>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</si>
  <si>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</si>
  <si>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</si>
  <si>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</si>
  <si>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</si>
  <si>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</si>
  <si>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</si>
  <si>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</si>
  <si>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</si>
  <si>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</si>
  <si>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</si>
  <si>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</si>
  <si>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</si>
  <si>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</si>
  <si>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</si>
  <si>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</si>
  <si>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</si>
  <si>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</si>
  <si>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</si>
  <si>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</si>
  <si>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</si>
  <si>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</si>
  <si>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</si>
  <si>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</si>
  <si>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</si>
  <si>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</si>
  <si>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</si>
  <si>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</si>
  <si>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</si>
  <si>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</si>
  <si>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</si>
  <si>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</si>
  <si>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</si>
  <si>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</si>
  <si>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</si>
  <si>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</si>
  <si>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</si>
  <si>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</si>
  <si>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</si>
  <si>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</si>
  <si>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</si>
  <si>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</si>
  <si>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</si>
  <si>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</si>
  <si>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</si>
  <si>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</si>
  <si>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</si>
  <si>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</si>
  <si>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</si>
  <si>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</si>
  <si>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</si>
  <si>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</si>
  <si>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</si>
  <si>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</si>
  <si>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</si>
  <si>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</si>
  <si>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</si>
  <si>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</si>
  <si>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</si>
  <si>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</si>
  <si>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</si>
  <si>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</si>
  <si>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</si>
  <si>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</si>
  <si>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</si>
  <si>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</si>
  <si>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</si>
  <si>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</si>
  <si>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</si>
  <si>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</si>
  <si>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</si>
  <si>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</si>
  <si>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</si>
  <si>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</si>
  <si>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</si>
  <si>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</si>
  <si>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</si>
  <si>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</si>
  <si>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</si>
  <si>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</si>
  <si>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</si>
  <si>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</si>
  <si>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</si>
  <si>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</si>
  <si>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</si>
  <si>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</si>
  <si>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</si>
  <si>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</si>
  <si>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</si>
  <si>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</si>
  <si>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</si>
  <si>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</si>
  <si>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</si>
  <si>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</si>
  <si>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</si>
  <si>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</si>
  <si>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</si>
  <si>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</si>
  <si>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</si>
  <si>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</si>
  <si>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</si>
  <si>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</si>
  <si>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</si>
  <si>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</si>
  <si>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</si>
  <si>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</si>
  <si>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</si>
  <si>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</si>
  <si>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</si>
  <si>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</si>
  <si>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</si>
  <si>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</si>
  <si>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</si>
  <si>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</si>
  <si>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</si>
  <si>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</si>
  <si>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</si>
  <si>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</si>
  <si>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</si>
  <si>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</si>
  <si>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</si>
  <si>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</si>
  <si>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</si>
  <si>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</si>
  <si>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</si>
  <si>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</si>
  <si>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</si>
  <si>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</si>
  <si>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</si>
  <si>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</si>
  <si>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</si>
  <si>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</si>
  <si>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</si>
  <si>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</si>
  <si>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</si>
  <si>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</si>
  <si>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</si>
  <si>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</si>
  <si>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</si>
  <si>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</si>
  <si>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</si>
  <si>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</si>
  <si>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</si>
  <si>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</si>
  <si>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</si>
  <si>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</si>
  <si>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</si>
  <si>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</si>
  <si>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</si>
  <si>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</si>
  <si>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</si>
  <si>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</si>
  <si>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</si>
  <si>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</si>
  <si>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</si>
  <si>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</si>
  <si>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</si>
  <si>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</si>
  <si>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</si>
  <si>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</si>
  <si>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</si>
  <si>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</si>
  <si>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</si>
  <si>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</si>
  <si>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</si>
  <si>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</si>
  <si>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</si>
  <si>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</si>
  <si>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</si>
  <si>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</si>
  <si>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</si>
  <si>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</si>
  <si>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</si>
  <si>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</si>
  <si>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</si>
  <si>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</si>
  <si>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</si>
  <si>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</si>
  <si>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</si>
  <si>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</si>
  <si>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</si>
  <si>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</si>
  <si>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</si>
  <si>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</si>
  <si>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</si>
  <si>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</si>
  <si>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</si>
  <si>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</si>
  <si>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</si>
  <si>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</si>
  <si>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</si>
  <si>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</si>
  <si>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</si>
  <si>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</si>
  <si>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</si>
  <si>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</si>
  <si>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</si>
  <si>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</si>
  <si>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</si>
  <si>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</si>
  <si>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</si>
  <si>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</si>
  <si>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</si>
  <si>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</si>
  <si>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</si>
  <si>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</si>
  <si>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</si>
  <si>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</si>
  <si>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</si>
  <si>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</si>
  <si>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</si>
  <si>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</si>
  <si>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</si>
  <si>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</si>
  <si>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</si>
  <si>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</si>
  <si>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</si>
  <si>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</si>
  <si>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</si>
  <si>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</si>
  <si>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</si>
  <si>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</si>
  <si>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</si>
  <si>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</si>
  <si>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</si>
  <si>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</si>
  <si>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</si>
  <si>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</si>
  <si>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</si>
  <si>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</si>
  <si>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</si>
  <si>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</si>
  <si>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</si>
  <si>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</si>
  <si>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</si>
  <si>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</si>
  <si>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</si>
  <si>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</si>
  <si>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</si>
  <si>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</si>
  <si>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</si>
  <si>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</si>
  <si>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</si>
  <si>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</si>
  <si>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</si>
  <si>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</si>
  <si>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</si>
  <si>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</si>
  <si>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</si>
  <si>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</si>
  <si>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</si>
  <si>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</si>
  <si>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</si>
  <si>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</si>
  <si>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</si>
  <si>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</si>
  <si>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</si>
  <si>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</si>
  <si>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</si>
  <si>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</si>
  <si>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</si>
  <si>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</si>
  <si>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</si>
  <si>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</si>
  <si>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</si>
  <si>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</si>
  <si>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</si>
  <si>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</si>
  <si>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</si>
  <si>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</si>
  <si>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</si>
  <si>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</si>
  <si>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</si>
  <si>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</si>
  <si>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</si>
  <si>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</si>
  <si>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</si>
  <si>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</si>
  <si>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</si>
  <si>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</si>
  <si>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</si>
  <si>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</si>
  <si>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</si>
  <si>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</si>
  <si>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</si>
  <si>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</si>
  <si>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</si>
  <si>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</si>
  <si>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</si>
  <si>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</si>
  <si>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</si>
  <si>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</si>
  <si>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</si>
  <si>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</si>
  <si>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</si>
  <si>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</si>
  <si>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</si>
  <si>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</si>
  <si>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</si>
  <si>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</si>
  <si>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</si>
  <si>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</si>
  <si>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</si>
  <si>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</si>
  <si>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</si>
  <si>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</si>
  <si>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</si>
  <si>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</si>
  <si>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</si>
  <si>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</si>
  <si>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</si>
  <si>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</si>
  <si>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</si>
  <si>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</si>
  <si>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</si>
  <si>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</si>
  <si>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</si>
  <si>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</si>
  <si>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</si>
  <si>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</si>
  <si>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</si>
  <si>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</si>
  <si>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</si>
  <si>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</si>
  <si>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</si>
  <si>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</si>
  <si>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</si>
  <si>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</si>
  <si>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</si>
  <si>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</si>
  <si>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</si>
  <si>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</si>
  <si>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</si>
  <si>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</si>
  <si>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</si>
  <si>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</si>
  <si>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</si>
  <si>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</si>
  <si>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</si>
  <si>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</si>
  <si>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</si>
  <si>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</si>
  <si>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</si>
  <si>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</si>
  <si>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</si>
  <si>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</si>
  <si>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</si>
  <si>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</si>
  <si>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</si>
  <si>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</si>
  <si>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</si>
  <si>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</si>
  <si>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</si>
  <si>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</si>
  <si>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</si>
  <si>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</si>
  <si>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</si>
  <si>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</si>
  <si>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</si>
  <si>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</si>
  <si>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</si>
  <si>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</si>
  <si>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</si>
  <si>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</si>
  <si>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</si>
  <si>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</si>
  <si>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</si>
  <si>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</si>
  <si>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</si>
  <si>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</si>
  <si>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</si>
  <si>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</si>
  <si>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</si>
  <si>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</si>
  <si>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</si>
  <si>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</si>
  <si>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</si>
  <si>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</si>
  <si>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</si>
  <si>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</si>
  <si>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</si>
  <si>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</si>
  <si>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</si>
  <si>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</si>
  <si>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</si>
  <si>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</si>
  <si>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</si>
  <si>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</si>
  <si>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</si>
  <si>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</si>
  <si>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</si>
  <si>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</si>
  <si>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</si>
  <si>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</si>
  <si>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</si>
  <si>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</si>
  <si>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</si>
  <si>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</si>
  <si>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</si>
  <si>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</si>
  <si>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</si>
  <si>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</si>
  <si>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</si>
  <si>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</si>
  <si>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</si>
  <si>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</si>
  <si>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</si>
  <si>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</si>
  <si>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</si>
  <si>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</si>
  <si>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</si>
  <si>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</si>
  <si>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</si>
  <si>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</si>
  <si>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</si>
  <si>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</si>
  <si>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</si>
  <si>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</si>
  <si>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</si>
  <si>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</si>
  <si>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</si>
  <si>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</si>
  <si>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</si>
  <si>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</si>
  <si>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</si>
  <si>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</si>
  <si>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</si>
  <si>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</si>
  <si>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</si>
  <si>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</si>
  <si>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</si>
  <si>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</si>
  <si>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</si>
  <si>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</si>
  <si>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</si>
  <si>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</si>
  <si>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</si>
  <si>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</si>
  <si>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</si>
  <si>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</si>
  <si>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</si>
  <si>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</si>
  <si>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</si>
  <si>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</si>
  <si>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</si>
  <si>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</si>
  <si>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</si>
  <si>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</si>
  <si>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</si>
  <si>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</si>
  <si>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</si>
  <si>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</si>
  <si>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</si>
  <si>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</si>
  <si>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</si>
  <si>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</si>
  <si>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</si>
  <si>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</si>
  <si>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</si>
  <si>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</si>
  <si>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</si>
  <si>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</si>
  <si>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</si>
  <si>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</si>
  <si>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</si>
  <si>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</si>
  <si>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</si>
  <si>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</si>
  <si>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</si>
  <si>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</si>
  <si>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</si>
  <si>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</si>
  <si>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</si>
  <si>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</si>
  <si>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</si>
  <si>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</si>
  <si>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</si>
  <si>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</si>
  <si>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</si>
  <si>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</si>
  <si>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</si>
  <si>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</si>
  <si>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</si>
  <si>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</si>
  <si>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</si>
  <si>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</si>
  <si>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</si>
  <si>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</si>
  <si>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</si>
  <si>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</si>
  <si>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</si>
  <si>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</si>
  <si>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</si>
  <si>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</si>
  <si>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</si>
  <si>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</si>
  <si>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</si>
  <si>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</si>
  <si>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</si>
  <si>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</si>
  <si>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</si>
  <si>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</si>
  <si>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</si>
  <si>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</si>
  <si>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</si>
  <si>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</si>
  <si>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</si>
  <si>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</si>
  <si>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</si>
  <si>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</si>
  <si>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</si>
  <si>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</si>
  <si>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</si>
  <si>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</si>
  <si>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</si>
  <si>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</si>
  <si>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</si>
  <si>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</si>
  <si>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</si>
  <si>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</si>
  <si>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</si>
  <si>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</si>
  <si>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</si>
  <si>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</si>
  <si>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</si>
  <si>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</si>
  <si>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</si>
  <si>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</si>
  <si>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</si>
  <si>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</si>
  <si>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</si>
  <si>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</si>
  <si>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</si>
  <si>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</si>
  <si>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</si>
  <si>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</si>
  <si>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</si>
  <si>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</si>
  <si>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</si>
  <si>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</si>
  <si>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</si>
  <si>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</si>
  <si>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</si>
  <si>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</si>
  <si>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</si>
  <si>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</si>
  <si>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</si>
  <si>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</si>
  <si>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</si>
  <si>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</si>
  <si>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</si>
  <si>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</si>
  <si>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</si>
  <si>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</si>
  <si>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</si>
  <si>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</si>
  <si>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</si>
  <si>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</si>
  <si>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</si>
  <si>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</si>
  <si>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</si>
  <si>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</si>
  <si>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</si>
  <si>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</si>
  <si>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</si>
  <si>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</si>
  <si>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</si>
  <si>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</si>
  <si>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</si>
  <si>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</si>
  <si>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</si>
  <si>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</si>
  <si>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</si>
  <si>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</si>
  <si>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</si>
  <si>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</si>
  <si>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</si>
  <si>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</si>
  <si>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</si>
  <si>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</si>
  <si>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</si>
  <si>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</si>
  <si>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</si>
  <si>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</si>
  <si>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</si>
  <si>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</si>
  <si>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</si>
  <si>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</si>
  <si>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</si>
  <si>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</si>
  <si>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</si>
  <si>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</si>
  <si>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</si>
  <si>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</si>
  <si>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</si>
  <si>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</si>
  <si>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</si>
  <si>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</si>
  <si>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</si>
  <si>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</si>
  <si>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</si>
  <si>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</si>
  <si>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</si>
  <si>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</si>
  <si>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</si>
  <si>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</si>
  <si>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</si>
  <si>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</si>
  <si>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</si>
  <si>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</si>
  <si>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</si>
  <si>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</si>
  <si>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</si>
  <si>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</si>
  <si>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</si>
  <si>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</si>
  <si>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</si>
  <si>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</si>
  <si>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</si>
  <si>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</si>
  <si>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</si>
  <si>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</si>
  <si>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</si>
  <si>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</si>
  <si>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</si>
  <si>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</si>
  <si>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</si>
  <si>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</si>
  <si>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</si>
  <si>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</si>
  <si>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</si>
  <si>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</si>
  <si>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</si>
  <si>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</si>
  <si>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</si>
  <si>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</si>
  <si>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</si>
  <si>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</si>
  <si>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</si>
  <si>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</si>
  <si>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</si>
  <si>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</si>
  <si>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</si>
  <si>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</si>
  <si>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</si>
  <si>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</si>
  <si>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</si>
  <si>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</si>
  <si>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</si>
  <si>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</si>
  <si>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</si>
  <si>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</si>
  <si>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</si>
  <si>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</si>
  <si>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</si>
  <si>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</si>
  <si>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</si>
  <si>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</si>
  <si>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</si>
  <si>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</si>
  <si>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</si>
  <si>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</si>
  <si>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</si>
  <si>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</si>
  <si>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</si>
  <si>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</si>
  <si>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</si>
  <si>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</si>
  <si>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</si>
  <si>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</si>
  <si>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</si>
  <si>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</si>
  <si>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</si>
  <si>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</si>
  <si>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</si>
  <si>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</si>
  <si>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</si>
  <si>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</si>
  <si>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</si>
  <si>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</si>
  <si>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</si>
  <si>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</si>
  <si>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</si>
  <si>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</si>
  <si>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</si>
  <si>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</si>
  <si>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</si>
  <si>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</si>
  <si>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</si>
  <si>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</si>
  <si>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</si>
  <si>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</si>
  <si>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</si>
  <si>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</si>
  <si>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</si>
  <si>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</si>
  <si>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</si>
  <si>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</si>
  <si>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</si>
  <si>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</si>
  <si>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</si>
  <si>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</si>
  <si>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</si>
  <si>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</si>
  <si>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</si>
  <si>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</si>
  <si>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</si>
  <si>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</si>
  <si>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</si>
  <si>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</si>
  <si>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</si>
  <si>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</si>
  <si>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</si>
  <si>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</si>
  <si>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</si>
  <si>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</si>
  <si>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</si>
  <si>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</si>
  <si>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</si>
  <si>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</si>
  <si>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</si>
  <si>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</si>
  <si>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</si>
  <si>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</si>
  <si>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</si>
  <si>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</si>
  <si>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</si>
  <si>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</si>
  <si>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</si>
  <si>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</si>
  <si>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</si>
  <si>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</si>
  <si>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</si>
  <si>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</si>
  <si>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</si>
  <si>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</si>
  <si>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</si>
  <si>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</si>
  <si>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</si>
  <si>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</si>
  <si>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</si>
  <si>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</si>
  <si>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</si>
  <si>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</si>
  <si>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</si>
  <si>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</si>
  <si>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</si>
  <si>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</si>
  <si>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</si>
  <si>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</si>
  <si>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</si>
  <si>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</si>
  <si>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</si>
  <si>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</si>
  <si>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</si>
  <si>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</si>
  <si>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</si>
  <si>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</si>
  <si>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</si>
  <si>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</si>
  <si>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</si>
  <si>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</si>
  <si>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</si>
  <si>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</si>
  <si>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</si>
  <si>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</si>
  <si>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</si>
  <si>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</si>
  <si>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</si>
  <si>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</si>
  <si>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</si>
  <si>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</si>
  <si>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</si>
  <si>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</si>
  <si>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</si>
  <si>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</si>
  <si>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</si>
  <si>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</si>
  <si>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</si>
  <si>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</si>
  <si>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</si>
  <si>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</si>
  <si>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</si>
  <si>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</si>
  <si>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</si>
  <si>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</si>
  <si>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</si>
  <si>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</si>
  <si>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</si>
  <si>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</si>
  <si>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</si>
  <si>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</si>
  <si>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</si>
  <si>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</si>
  <si>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</si>
  <si>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</si>
  <si>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</si>
  <si>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</si>
  <si>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</si>
  <si>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</si>
  <si>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</si>
  <si>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</si>
  <si>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</si>
  <si>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</si>
  <si>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</si>
  <si>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</si>
  <si>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</si>
  <si>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</si>
  <si>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</si>
  <si>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</si>
  <si>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</si>
  <si>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</si>
  <si>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</si>
  <si>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</si>
  <si>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</si>
  <si>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</si>
  <si>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</si>
  <si>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</si>
  <si>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</si>
  <si>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</si>
  <si>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</si>
  <si>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</si>
  <si>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</si>
  <si>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</si>
  <si>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</si>
  <si>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</si>
  <si>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</si>
  <si>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</si>
  <si>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</si>
  <si>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</si>
  <si>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</si>
  <si>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</si>
  <si>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</si>
  <si>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</si>
  <si>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</si>
  <si>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</si>
  <si>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</si>
  <si>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</si>
  <si>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</si>
  <si>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</si>
  <si>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</si>
  <si>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</si>
  <si>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</si>
  <si>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</si>
  <si>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</si>
  <si>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</si>
  <si>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</si>
  <si>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</si>
  <si>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</si>
  <si>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</si>
  <si>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</si>
  <si>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</si>
  <si>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</si>
  <si>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</si>
  <si>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</si>
  <si>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</si>
  <si>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</si>
  <si>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</si>
  <si>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</si>
  <si>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</si>
  <si>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</si>
  <si>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</si>
  <si>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</si>
  <si>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</si>
  <si>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</si>
  <si>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</si>
  <si>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</si>
  <si>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</si>
  <si>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</si>
  <si>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</si>
  <si>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</si>
  <si>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</si>
  <si>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</si>
  <si>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</si>
  <si>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</si>
  <si>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</si>
  <si>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</si>
  <si>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</si>
  <si>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</si>
  <si>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</si>
  <si>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</si>
  <si>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</si>
  <si>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</si>
  <si>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</si>
  <si>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</si>
  <si>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</si>
  <si>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</si>
  <si>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</si>
  <si>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</si>
  <si>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</si>
  <si>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</si>
  <si>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</si>
  <si>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</si>
  <si>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</si>
  <si>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</si>
  <si>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</si>
  <si>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</si>
  <si>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</si>
  <si>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</si>
  <si>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</si>
  <si>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</si>
  <si>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</si>
  <si>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</si>
  <si>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</si>
  <si>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</si>
  <si>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</si>
  <si>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</si>
  <si>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</si>
  <si>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</si>
  <si>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</si>
  <si>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</si>
  <si>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</si>
  <si>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</si>
  <si>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</si>
  <si>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</si>
  <si>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</si>
  <si>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</si>
  <si>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</si>
  <si>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</si>
  <si>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</si>
  <si>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</si>
  <si>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</si>
  <si>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</si>
  <si>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</si>
  <si>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</si>
  <si>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</si>
  <si>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</si>
  <si>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</si>
  <si>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</si>
  <si>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</si>
  <si>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</si>
  <si>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</si>
  <si>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</si>
  <si>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</si>
  <si>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</si>
  <si>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</si>
  <si>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</si>
  <si>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</si>
  <si>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</si>
  <si>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</si>
  <si>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</si>
  <si>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</si>
  <si>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</si>
  <si>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</si>
  <si>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</si>
  <si>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</si>
  <si>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</si>
  <si>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</si>
  <si>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</si>
  <si>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</si>
  <si>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</si>
  <si>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</si>
  <si>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</si>
  <si>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</si>
  <si>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</si>
  <si>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</si>
  <si>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</si>
  <si>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</si>
  <si>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</si>
  <si>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</si>
  <si>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</si>
  <si>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</si>
  <si>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</si>
  <si>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</si>
  <si>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</si>
  <si>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</si>
  <si>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</si>
  <si>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</si>
  <si>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</si>
  <si>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</si>
  <si>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</si>
  <si>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</si>
  <si>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</si>
  <si>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</si>
  <si>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</si>
  <si>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</si>
  <si>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</si>
  <si>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</si>
  <si>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</si>
  <si>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</si>
  <si>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</si>
  <si>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</si>
  <si>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</si>
  <si>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</si>
  <si>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</si>
  <si>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</si>
  <si>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</si>
  <si>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</si>
  <si>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</si>
  <si>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</si>
  <si>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</si>
  <si>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</si>
  <si>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</si>
  <si>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</si>
  <si>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</si>
  <si>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</si>
  <si>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</si>
  <si>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</si>
  <si>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</si>
  <si>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</si>
  <si>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</si>
  <si>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</si>
  <si>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</si>
  <si>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</si>
  <si>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</si>
  <si>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</si>
  <si>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</si>
  <si>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</si>
  <si>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</si>
  <si>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</si>
  <si>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</si>
  <si>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</si>
  <si>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</si>
  <si>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</si>
  <si>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</si>
  <si>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</si>
  <si>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</si>
  <si>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</si>
  <si>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</si>
  <si>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</si>
  <si>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</si>
  <si>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</si>
  <si>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</si>
  <si>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</si>
  <si>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</si>
  <si>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</si>
  <si>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</si>
  <si>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</si>
  <si>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</si>
  <si>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</si>
  <si>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</si>
  <si>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</si>
  <si>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</si>
  <si>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</si>
  <si>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</si>
  <si>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</si>
  <si>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</si>
  <si>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</si>
  <si>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</si>
  <si>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</si>
  <si>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</si>
  <si>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</si>
  <si>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</si>
  <si>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</si>
  <si>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</si>
  <si>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</si>
  <si>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</si>
  <si>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</si>
  <si>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</si>
  <si>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</si>
  <si>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</si>
  <si>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</si>
  <si>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</si>
  <si>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</si>
  <si>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</si>
  <si>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</si>
  <si>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</si>
  <si>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</si>
  <si>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</si>
  <si>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</si>
  <si>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</si>
  <si>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</si>
  <si>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</si>
  <si>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</si>
  <si>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</si>
  <si>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</si>
  <si>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</si>
  <si>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</si>
  <si>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</si>
  <si>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</si>
  <si>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</si>
  <si>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</si>
  <si>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</si>
  <si>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</si>
  <si>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</si>
  <si>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</si>
  <si>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</si>
  <si>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</si>
  <si>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</si>
  <si>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</si>
  <si>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</si>
  <si>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</si>
  <si>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</si>
  <si>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</si>
  <si>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</si>
  <si>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</si>
  <si>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</si>
  <si>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</si>
  <si>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</si>
  <si>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</si>
  <si>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</si>
  <si>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</si>
  <si>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</si>
  <si>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</si>
  <si>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</si>
  <si>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</si>
  <si>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</si>
  <si>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</si>
  <si>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</si>
  <si>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</si>
  <si>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</si>
  <si>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</si>
  <si>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</si>
  <si>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</si>
  <si>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</si>
  <si>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</si>
  <si>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</si>
  <si>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</si>
  <si>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</si>
  <si>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</si>
  <si>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</si>
  <si>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</si>
  <si>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</si>
  <si>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</si>
  <si>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</si>
  <si>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</si>
  <si>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</si>
  <si>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</si>
  <si>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</si>
  <si>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</si>
  <si>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</si>
  <si>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</si>
  <si>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</si>
  <si>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</si>
  <si>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</si>
  <si>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</si>
  <si>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</si>
  <si>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</si>
  <si>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</si>
  <si>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</si>
  <si>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</si>
  <si>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</si>
  <si>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</si>
  <si>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</si>
  <si>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</si>
  <si>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</si>
  <si>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</si>
  <si>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</si>
  <si>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</si>
  <si>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</si>
  <si>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</si>
  <si>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</si>
  <si>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</si>
  <si>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</si>
  <si>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</si>
  <si>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</si>
  <si>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</si>
  <si>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</si>
  <si>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</si>
  <si>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</si>
  <si>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</si>
  <si>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</si>
  <si>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</si>
  <si>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</si>
  <si>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</si>
  <si>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</si>
  <si>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</si>
  <si>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</si>
  <si>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</si>
  <si>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</si>
  <si>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</si>
  <si>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</si>
  <si>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</si>
  <si>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</si>
  <si>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</si>
  <si>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</si>
  <si>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</si>
  <si>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</si>
  <si>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</si>
  <si>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</si>
  <si>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</si>
  <si>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</si>
  <si>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</si>
  <si>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</si>
  <si>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</si>
  <si>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</si>
  <si>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</si>
  <si>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</si>
  <si>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</si>
  <si>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</si>
  <si>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</si>
  <si>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</si>
  <si>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</si>
  <si>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</si>
  <si>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</si>
  <si>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</si>
  <si>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</si>
  <si>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</si>
  <si>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</si>
  <si>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</si>
  <si>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</si>
  <si>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</si>
  <si>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</si>
  <si>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</si>
  <si>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</si>
  <si>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</si>
  <si>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</si>
  <si>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</si>
  <si>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</si>
  <si>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</si>
  <si>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</si>
  <si>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</si>
  <si>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</si>
  <si>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</si>
  <si>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</si>
  <si>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</si>
  <si>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</si>
  <si>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</si>
  <si>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</si>
  <si>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</si>
  <si>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</si>
  <si>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</si>
  <si>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</si>
  <si>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</si>
  <si>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</si>
  <si>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</si>
  <si>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</si>
  <si>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</si>
  <si>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</si>
  <si>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</si>
  <si>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</si>
  <si>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</si>
  <si>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</si>
  <si>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</si>
  <si>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</si>
  <si>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</si>
  <si>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</si>
  <si>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</si>
  <si>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</si>
  <si>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</si>
  <si>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</si>
  <si>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</si>
  <si>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</si>
  <si>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</si>
  <si>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</si>
  <si>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</si>
  <si>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</si>
  <si>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</si>
  <si>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</si>
  <si>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</si>
  <si>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</si>
  <si>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</si>
  <si>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</si>
  <si>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</si>
  <si>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</si>
  <si>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</si>
  <si>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</si>
  <si>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</si>
  <si>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</si>
  <si>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</si>
  <si>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</si>
  <si>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</si>
  <si>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</si>
  <si>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</si>
  <si>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</si>
  <si>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</si>
  <si>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</si>
  <si>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</si>
  <si>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</si>
  <si>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</si>
  <si>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</si>
  <si>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</si>
  <si>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</si>
  <si>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</si>
  <si>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</si>
  <si>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</si>
  <si>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</si>
  <si>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</si>
  <si>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</si>
  <si>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</si>
  <si>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</si>
  <si>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</si>
  <si>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</si>
  <si>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</si>
  <si>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</si>
  <si>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</si>
  <si>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</si>
  <si>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</si>
  <si>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</si>
  <si>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</si>
  <si>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</si>
  <si>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</si>
  <si>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</si>
  <si>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</si>
  <si>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</si>
  <si>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</si>
  <si>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</si>
  <si>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</si>
  <si>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</si>
  <si>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</si>
  <si>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</si>
  <si>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</si>
  <si>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</si>
  <si>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</si>
  <si>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</si>
  <si>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</si>
  <si>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</si>
  <si>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</si>
  <si>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</si>
  <si>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</si>
  <si>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</si>
  <si>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</si>
  <si>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</si>
  <si>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</si>
  <si>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</si>
  <si>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</si>
  <si>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</si>
  <si>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</si>
  <si>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</si>
  <si>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</si>
  <si>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</si>
  <si>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</si>
  <si>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</si>
  <si>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</si>
  <si>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</si>
  <si>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</si>
  <si>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</si>
  <si>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</si>
  <si>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</si>
  <si>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</si>
  <si>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</si>
  <si>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</si>
  <si>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</si>
  <si>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</si>
  <si>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</si>
  <si>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</si>
  <si>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</si>
  <si>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</si>
  <si>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</si>
  <si>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</si>
  <si>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</si>
  <si>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</si>
  <si>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</si>
  <si>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</si>
  <si>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</si>
  <si>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</si>
  <si>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</si>
  <si>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</si>
  <si>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</si>
  <si>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</si>
  <si>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</si>
  <si>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</si>
  <si>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</si>
  <si>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</si>
  <si>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</si>
  <si>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</si>
  <si>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</si>
  <si>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</si>
  <si>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</si>
  <si>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</si>
  <si>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</si>
  <si>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</si>
  <si>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</si>
  <si>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</si>
  <si>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</si>
  <si>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</si>
  <si>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</si>
  <si>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</si>
  <si>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</si>
  <si>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</si>
  <si>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</si>
  <si>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</si>
  <si>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</si>
  <si>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</si>
  <si>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</si>
  <si>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</si>
  <si>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</si>
  <si>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</si>
  <si>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</si>
  <si>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</si>
  <si>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</si>
  <si>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</si>
  <si>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</si>
  <si>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</si>
  <si>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</si>
  <si>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</si>
  <si>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</si>
  <si>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</si>
  <si>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</si>
  <si>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</si>
  <si>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</si>
  <si>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</si>
  <si>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</si>
  <si>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</si>
  <si>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</si>
  <si>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</si>
  <si>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</si>
  <si>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</si>
  <si>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</si>
  <si>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</si>
  <si>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</si>
  <si>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</si>
  <si>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</si>
  <si>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</si>
  <si>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</si>
  <si>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</si>
  <si>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</si>
  <si>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</si>
  <si>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</si>
  <si>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</si>
  <si>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</si>
  <si>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</si>
  <si>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</si>
  <si>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</si>
  <si>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</si>
  <si>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</si>
  <si>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</si>
  <si>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</si>
  <si>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</si>
  <si>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</si>
  <si>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</si>
  <si>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</si>
  <si>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</si>
  <si>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</si>
  <si>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</si>
  <si>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</si>
  <si>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</si>
  <si>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</si>
  <si>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</si>
  <si>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</si>
  <si>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</si>
  <si>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</si>
  <si>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</si>
  <si>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</si>
  <si>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</si>
  <si>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</si>
  <si>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</si>
  <si>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</si>
  <si>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</si>
  <si>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</si>
  <si>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</si>
  <si>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</si>
  <si>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</si>
  <si>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</si>
  <si>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</si>
  <si>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</si>
  <si>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</si>
  <si>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</si>
  <si>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</si>
  <si>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</si>
  <si>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</si>
  <si>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</si>
  <si>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</si>
  <si>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</si>
  <si>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</si>
  <si>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</si>
  <si>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</si>
  <si>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</si>
  <si>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</si>
  <si>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</si>
  <si>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</si>
  <si>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</si>
  <si>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</si>
  <si>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</si>
  <si>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</si>
  <si>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</si>
  <si>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</si>
  <si>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</si>
  <si>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</si>
  <si>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</si>
  <si>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</si>
  <si>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</si>
  <si>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</si>
  <si>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</si>
  <si>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</si>
  <si>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</si>
  <si>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</si>
  <si>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</si>
  <si>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</si>
  <si>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</si>
  <si>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</si>
  <si>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</si>
  <si>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</si>
  <si>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</si>
  <si>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</si>
  <si>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</si>
  <si>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</si>
  <si>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</si>
  <si>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</si>
  <si>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</si>
  <si>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</si>
  <si>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</si>
  <si>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</si>
  <si>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</si>
  <si>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</si>
  <si>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</si>
  <si>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</si>
  <si>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</si>
  <si>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</si>
  <si>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</si>
  <si>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</si>
  <si>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</si>
  <si>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</si>
  <si>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</si>
  <si>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</si>
  <si>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</si>
  <si>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</si>
  <si>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</si>
  <si>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</si>
  <si>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</si>
  <si>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</si>
  <si>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</si>
  <si>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</si>
  <si>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</si>
  <si>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</si>
  <si>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</si>
  <si>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</si>
  <si>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</si>
  <si>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</si>
  <si>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</si>
  <si>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</si>
  <si>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</si>
  <si>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</si>
  <si>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</si>
  <si>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</si>
  <si>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</si>
  <si>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</si>
  <si>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</si>
  <si>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</si>
  <si>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</si>
  <si>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</si>
  <si>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</si>
  <si>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</si>
  <si>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</si>
  <si>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</si>
  <si>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</si>
  <si>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</si>
  <si>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</si>
  <si>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</si>
  <si>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</si>
  <si>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</si>
  <si>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</si>
  <si>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</si>
  <si>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</si>
  <si>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</si>
  <si>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</si>
  <si>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</si>
  <si>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</si>
  <si>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</si>
  <si>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</si>
  <si>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</si>
  <si>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</si>
  <si>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</si>
  <si>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</si>
  <si>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</si>
  <si>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</si>
  <si>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</si>
  <si>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</si>
  <si>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</si>
  <si>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</si>
  <si>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</si>
  <si>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</si>
  <si>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</si>
  <si>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</si>
  <si>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</si>
  <si>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</si>
  <si>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</si>
  <si>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</si>
  <si>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</si>
  <si>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</si>
  <si>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</si>
  <si>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</si>
  <si>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</si>
  <si>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</si>
  <si>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</si>
  <si>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</si>
  <si>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</si>
  <si>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</si>
  <si>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</si>
  <si>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</si>
  <si>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</si>
  <si>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</si>
  <si>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</si>
  <si>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</si>
  <si>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</si>
  <si>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</si>
  <si>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</si>
  <si>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</si>
  <si>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</si>
  <si>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</si>
  <si>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</si>
  <si>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</si>
  <si>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</si>
  <si>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</si>
  <si>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</si>
  <si>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</si>
  <si>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</si>
  <si>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</si>
  <si>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</si>
  <si>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</si>
  <si>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</si>
  <si>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</si>
  <si>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</si>
  <si>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</si>
  <si>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</si>
  <si>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</si>
  <si>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</si>
  <si>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</si>
  <si>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</si>
  <si>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</si>
  <si>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</si>
  <si>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</si>
  <si>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</si>
  <si>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</si>
  <si>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</si>
  <si>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</si>
  <si>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</si>
  <si>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</si>
  <si>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</si>
  <si>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</si>
  <si>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</si>
  <si>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</si>
  <si>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</si>
  <si>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</si>
  <si>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</si>
  <si>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</si>
  <si>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</si>
  <si>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</si>
  <si>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</si>
  <si>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</si>
  <si>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</si>
  <si>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</si>
  <si>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</si>
  <si>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</si>
  <si>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</si>
  <si>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</si>
  <si>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</si>
  <si>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</si>
  <si>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</si>
  <si>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</si>
  <si>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</si>
  <si>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</si>
  <si>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</si>
  <si>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</si>
  <si>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</si>
  <si>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</si>
  <si>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</si>
  <si>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</si>
  <si>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</si>
  <si>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</si>
  <si>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</si>
  <si>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</si>
  <si>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</si>
  <si>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</si>
  <si>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</si>
  <si>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</si>
  <si>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</si>
  <si>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</si>
  <si>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</si>
  <si>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</si>
  <si>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</si>
  <si>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</si>
  <si>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</si>
  <si>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</si>
  <si>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</si>
  <si>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</si>
  <si>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</si>
  <si>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</si>
  <si>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</si>
  <si>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</si>
  <si>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</si>
  <si>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</si>
  <si>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</si>
  <si>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</si>
  <si>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</si>
  <si>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</si>
  <si>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</si>
  <si>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</si>
  <si>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</si>
  <si>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</si>
  <si>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</si>
  <si>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</si>
  <si>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</si>
  <si>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</si>
  <si>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</si>
  <si>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</si>
  <si>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</si>
  <si>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</si>
  <si>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</si>
  <si>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</si>
  <si>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</si>
  <si>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</si>
  <si>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</si>
  <si>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</si>
  <si>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</si>
  <si>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</si>
  <si>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</si>
  <si>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</si>
  <si>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</si>
  <si>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</si>
  <si>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</si>
  <si>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</si>
  <si>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</si>
  <si>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</si>
  <si>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</si>
  <si>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</si>
  <si>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</si>
  <si>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</si>
  <si>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</si>
  <si>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</si>
  <si>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</si>
  <si>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</si>
  <si>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</si>
  <si>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</si>
  <si>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</si>
  <si>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</si>
  <si>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</si>
  <si>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</si>
  <si>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</si>
  <si>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</si>
  <si>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</si>
  <si>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</si>
  <si>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</si>
  <si>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</si>
  <si>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</si>
  <si>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</si>
  <si>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</si>
  <si>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</si>
  <si>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</si>
  <si>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</si>
  <si>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</si>
  <si>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</si>
  <si>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</si>
  <si>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</si>
  <si>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</si>
  <si>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</si>
  <si>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</si>
  <si>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</si>
  <si>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</si>
  <si>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</si>
  <si>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</si>
  <si>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</si>
  <si>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</si>
  <si>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</si>
  <si>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</si>
  <si>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</si>
  <si>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</si>
  <si>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</si>
  <si>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</si>
  <si>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</si>
  <si>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</si>
  <si>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</si>
  <si>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</si>
  <si>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</si>
  <si>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</si>
  <si>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</si>
  <si>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</si>
  <si>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</si>
  <si>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</si>
  <si>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</si>
  <si>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</si>
  <si>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</si>
  <si>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</si>
  <si>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</si>
  <si>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</si>
  <si>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</si>
  <si>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</si>
  <si>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</si>
  <si>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</si>
  <si>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</si>
  <si>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</si>
  <si>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</si>
  <si>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</si>
  <si>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</si>
  <si>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</si>
  <si>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</si>
  <si>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</si>
  <si>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</si>
  <si>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</si>
  <si>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</si>
  <si>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</si>
  <si>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</si>
  <si>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</si>
  <si>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</si>
  <si>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</si>
  <si>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</si>
  <si>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</si>
  <si>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</si>
  <si>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</si>
  <si>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</si>
  <si>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</si>
  <si>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</si>
  <si>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</si>
  <si>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</si>
  <si>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</si>
  <si>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</si>
  <si>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</si>
  <si>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</si>
  <si>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</si>
  <si>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</si>
  <si>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</si>
  <si>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</si>
  <si>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</si>
  <si>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</si>
  <si>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</si>
  <si>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</si>
  <si>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</si>
  <si>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</si>
  <si>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</si>
  <si>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</si>
  <si>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</si>
  <si>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</si>
  <si>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</si>
  <si>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</si>
  <si>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</si>
  <si>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</si>
  <si>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</si>
  <si>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</si>
  <si>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</si>
  <si>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</si>
  <si>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</si>
  <si>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</si>
  <si>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</si>
  <si>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</si>
  <si>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</si>
  <si>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</si>
  <si>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</si>
  <si>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</si>
  <si>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</si>
  <si>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</si>
  <si>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</si>
  <si>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</si>
  <si>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</si>
  <si>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</si>
  <si>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</si>
  <si>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</si>
  <si>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</si>
  <si>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</si>
  <si>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</si>
  <si>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</si>
  <si>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</si>
  <si>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</si>
  <si>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</si>
  <si>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</si>
  <si>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</si>
  <si>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</si>
  <si>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</si>
  <si>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</si>
  <si>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</si>
  <si>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</si>
  <si>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</si>
  <si>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</si>
  <si>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</si>
  <si>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</si>
  <si>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</si>
  <si>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</si>
  <si>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</si>
  <si>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</si>
  <si>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</si>
  <si>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</si>
  <si>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</si>
  <si>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</si>
  <si>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</si>
  <si>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</si>
  <si>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</si>
  <si>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</si>
  <si>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</si>
  <si>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</si>
  <si>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</si>
  <si>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</si>
  <si>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</si>
  <si>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</si>
  <si>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</si>
  <si>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</si>
  <si>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</si>
  <si>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</si>
  <si>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</si>
  <si>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</si>
  <si>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</si>
  <si>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</si>
  <si>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</si>
  <si>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</si>
  <si>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</si>
  <si>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</si>
  <si>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</si>
  <si>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</si>
  <si>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</si>
  <si>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</si>
  <si>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</si>
  <si>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</si>
  <si>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</si>
  <si>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</si>
  <si>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</si>
  <si>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</si>
  <si>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</si>
  <si>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</si>
  <si>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</si>
  <si>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</si>
  <si>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</si>
  <si>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</si>
  <si>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</si>
  <si>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</si>
  <si>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</si>
  <si>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</si>
  <si>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</si>
  <si>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</si>
  <si>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</si>
  <si>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</si>
  <si>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</si>
  <si>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</si>
  <si>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</si>
  <si>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</si>
  <si>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</si>
  <si>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</si>
  <si>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</si>
  <si>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</si>
  <si>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</si>
  <si>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</si>
  <si>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</si>
  <si>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</si>
  <si>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</si>
  <si>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</si>
  <si>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</si>
  <si>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</si>
  <si>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</si>
  <si>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</si>
  <si>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</si>
  <si>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</si>
  <si>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</si>
  <si>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</si>
  <si>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</si>
  <si>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</si>
  <si>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</si>
  <si>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</si>
  <si>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</si>
  <si>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</si>
  <si>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</si>
  <si>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</si>
  <si>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</si>
  <si>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</si>
  <si>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</si>
  <si>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</si>
  <si>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</si>
  <si>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</si>
  <si>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</si>
  <si>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</si>
  <si>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</si>
  <si>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</si>
  <si>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</si>
  <si>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</si>
  <si>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</si>
  <si>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</si>
  <si>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</si>
  <si>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</si>
  <si>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</si>
  <si>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</si>
  <si>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</si>
  <si>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</si>
  <si>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</si>
  <si>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</si>
  <si>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</si>
  <si>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</si>
  <si>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</si>
  <si>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</si>
  <si>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</si>
  <si>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</si>
  <si>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</si>
  <si>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</si>
  <si>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</si>
  <si>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</si>
  <si>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</si>
  <si>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</si>
  <si>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</si>
  <si>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</si>
  <si>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</si>
  <si>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</si>
  <si>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</si>
  <si>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</si>
  <si>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</si>
  <si>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</si>
  <si>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</si>
  <si>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</si>
  <si>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</si>
  <si>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</si>
  <si>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</si>
  <si>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</si>
  <si>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</si>
  <si>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</si>
  <si>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</si>
  <si>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</si>
  <si>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</si>
  <si>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</si>
  <si>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</si>
  <si>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</si>
  <si>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</si>
  <si>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</si>
  <si>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</si>
  <si>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</si>
  <si>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</si>
  <si>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</si>
  <si>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</si>
  <si>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</si>
  <si>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</si>
  <si>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</si>
  <si>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</si>
  <si>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</si>
  <si>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</si>
  <si>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</si>
  <si>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</si>
  <si>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</si>
  <si>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</si>
  <si>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</si>
  <si>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</si>
  <si>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</si>
  <si>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</si>
  <si>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</si>
  <si>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</si>
  <si>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</si>
  <si>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</si>
  <si>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</si>
  <si>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</si>
  <si>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</si>
  <si>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</si>
  <si>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</si>
  <si>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</si>
  <si>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</si>
  <si>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</si>
  <si>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</si>
  <si>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</si>
  <si>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</si>
  <si>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</si>
  <si>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</si>
  <si>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</si>
  <si>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</si>
  <si>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</si>
  <si>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</si>
  <si>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</si>
  <si>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</si>
  <si>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</si>
  <si>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</si>
  <si>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</si>
  <si>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</si>
  <si>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</si>
  <si>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</si>
  <si>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</si>
  <si>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</si>
  <si>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</si>
  <si>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</si>
  <si>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</si>
  <si>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</si>
  <si>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</si>
  <si>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</si>
  <si>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</si>
  <si>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</si>
  <si>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</si>
  <si>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</si>
  <si>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</si>
  <si>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</si>
  <si>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</si>
  <si>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</si>
  <si>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</si>
  <si>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</si>
  <si>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</si>
  <si>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</si>
  <si>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</si>
  <si>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</si>
  <si>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</si>
  <si>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</si>
  <si>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</si>
  <si>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</si>
  <si>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</si>
  <si>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</si>
  <si>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</si>
  <si>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</si>
  <si>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</si>
  <si>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</si>
  <si>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</si>
  <si>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</si>
  <si>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</si>
  <si>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</si>
  <si>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</si>
  <si>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</si>
  <si>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</si>
  <si>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</si>
  <si>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</si>
  <si>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</si>
  <si>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</si>
  <si>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</si>
  <si>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</si>
  <si>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</si>
  <si>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</si>
  <si>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</si>
  <si>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</si>
  <si>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</si>
  <si>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</si>
  <si>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</si>
  <si>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</si>
  <si>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</si>
  <si>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</si>
  <si>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</si>
  <si>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</si>
  <si>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</si>
  <si>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</si>
  <si>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</si>
  <si>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</si>
  <si>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</si>
  <si>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</si>
  <si>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</si>
  <si>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</si>
  <si>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</si>
  <si>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</si>
  <si>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</si>
  <si>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</si>
  <si>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</si>
  <si>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</si>
  <si>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</si>
  <si>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</si>
  <si>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</si>
  <si>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</si>
  <si>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</si>
  <si>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</si>
  <si>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</si>
  <si>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</si>
  <si>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</si>
  <si>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</si>
  <si>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</si>
  <si>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</si>
  <si>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</si>
  <si>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</si>
  <si>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</si>
  <si>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</si>
  <si>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</si>
  <si>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</si>
  <si>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</si>
  <si>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</si>
  <si>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</si>
  <si>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</si>
  <si>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</si>
  <si>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</si>
  <si>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</si>
  <si>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</si>
  <si>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</si>
  <si>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</si>
  <si>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</si>
  <si>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</si>
  <si>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</si>
  <si>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</si>
  <si>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</si>
  <si>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</si>
  <si>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</si>
  <si>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</si>
  <si>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</si>
  <si>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</si>
  <si>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</si>
  <si>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</si>
  <si>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</si>
  <si>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</si>
  <si>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</si>
  <si>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</si>
  <si>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</si>
  <si>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</si>
  <si>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</si>
  <si>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</si>
  <si>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</si>
  <si>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</si>
  <si>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</si>
  <si>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</si>
  <si>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</si>
  <si>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</si>
  <si>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</si>
  <si>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</si>
  <si>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</si>
  <si>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</si>
  <si>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</si>
  <si>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</si>
  <si>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</si>
  <si>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</si>
  <si>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</si>
  <si>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</si>
  <si>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</si>
  <si>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</si>
  <si>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</si>
  <si>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</si>
  <si>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</si>
  <si>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</si>
  <si>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</si>
  <si>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</si>
  <si>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</si>
  <si>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</si>
  <si>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</si>
  <si>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</si>
  <si>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</si>
  <si>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</si>
  <si>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</si>
  <si>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</si>
  <si>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</si>
  <si>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</si>
  <si>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</si>
  <si>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</si>
  <si>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</si>
  <si>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</si>
  <si>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</si>
  <si>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</si>
  <si>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</si>
  <si>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</si>
  <si>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</si>
  <si>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</si>
  <si>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</si>
  <si>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</si>
  <si>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</si>
  <si>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</si>
  <si>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</si>
  <si>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</si>
  <si>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</si>
  <si>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</si>
  <si>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</si>
  <si>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</si>
  <si>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</si>
  <si>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</si>
  <si>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</si>
  <si>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</si>
  <si>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</si>
  <si>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</si>
  <si>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</si>
  <si>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</si>
  <si>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</si>
  <si>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</si>
  <si>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</si>
  <si>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</si>
  <si>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</si>
  <si>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</si>
  <si>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</si>
  <si>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</si>
  <si>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</si>
  <si>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</si>
  <si>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</si>
  <si>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</si>
  <si>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</si>
  <si>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</si>
  <si>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</si>
  <si>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</si>
  <si>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</si>
  <si>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</si>
  <si>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</si>
  <si>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</si>
  <si>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</si>
  <si>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</si>
  <si>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</si>
  <si>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</si>
  <si>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</si>
  <si>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</si>
  <si>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</si>
  <si>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</si>
  <si>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</si>
  <si>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</si>
  <si>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</si>
  <si>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</si>
  <si>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</si>
  <si>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</si>
  <si>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</si>
  <si>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</si>
  <si>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</si>
  <si>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</si>
  <si>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</si>
  <si>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</si>
  <si>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</si>
  <si>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</si>
  <si>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</si>
  <si>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</si>
  <si>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</si>
  <si>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</si>
  <si>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</si>
  <si>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</si>
  <si>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</si>
  <si>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</si>
  <si>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</si>
  <si>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</si>
  <si>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</si>
  <si>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</si>
  <si>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</si>
  <si>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</si>
  <si>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</si>
  <si>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</si>
  <si>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</si>
  <si>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</si>
  <si>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</si>
  <si>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</si>
  <si>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</si>
  <si>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</si>
  <si>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</si>
  <si>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</si>
  <si>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</si>
  <si>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</si>
  <si>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</si>
  <si>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</si>
  <si>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</si>
  <si>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</si>
  <si>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</si>
  <si>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</si>
  <si>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</si>
  <si>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</si>
  <si>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</si>
  <si>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</si>
  <si>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</si>
  <si>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</si>
  <si>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</si>
  <si>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</si>
  <si>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</si>
  <si>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</si>
  <si>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</si>
  <si>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</si>
  <si>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</si>
  <si>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</si>
  <si>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</si>
  <si>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</si>
  <si>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</si>
  <si>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</si>
  <si>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</si>
  <si>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</si>
  <si>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</si>
  <si>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</si>
  <si>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</si>
  <si>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</si>
  <si>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</si>
  <si>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</si>
  <si>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</si>
  <si>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</si>
  <si>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</si>
  <si>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</si>
  <si>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</si>
  <si>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</si>
  <si>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</si>
  <si>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</si>
  <si>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</si>
  <si>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</si>
  <si>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</si>
  <si>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</si>
  <si>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</si>
  <si>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</si>
  <si>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</si>
  <si>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</si>
  <si>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</si>
  <si>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</si>
  <si>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</si>
  <si>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</si>
  <si>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</si>
  <si>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</si>
  <si>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</si>
  <si>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</si>
  <si>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</si>
  <si>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</si>
  <si>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</si>
  <si>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</si>
  <si>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</si>
  <si>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</si>
  <si>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</si>
  <si>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</si>
  <si>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</si>
  <si>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</si>
  <si>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</si>
  <si>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</si>
  <si>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</si>
  <si>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</si>
  <si>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</si>
  <si>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</si>
  <si>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</si>
  <si>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</si>
  <si>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</si>
  <si>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</si>
  <si>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</si>
  <si>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</si>
  <si>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</si>
  <si>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</si>
  <si>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</si>
  <si>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</si>
  <si>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</si>
  <si>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</si>
  <si>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</si>
  <si>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</si>
  <si>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</si>
  <si>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</si>
  <si>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</si>
  <si>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</si>
  <si>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</si>
  <si>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</si>
  <si>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</si>
  <si>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</si>
  <si>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</si>
  <si>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</si>
  <si>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</si>
  <si>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</si>
  <si>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</si>
  <si>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</si>
  <si>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</si>
  <si>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</si>
  <si>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</si>
  <si>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</si>
  <si>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</si>
  <si>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</si>
  <si>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</si>
  <si>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</si>
  <si>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</si>
  <si>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</si>
  <si>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</si>
  <si>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</si>
  <si>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</si>
  <si>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</si>
  <si>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</si>
  <si>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</si>
  <si>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</si>
  <si>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</si>
  <si>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</si>
  <si>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</si>
  <si>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</si>
  <si>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</si>
  <si>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</si>
  <si>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</si>
  <si>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</si>
  <si>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</si>
  <si>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</si>
  <si>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</si>
  <si>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</si>
  <si>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</si>
  <si>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</si>
  <si>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</si>
  <si>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</si>
  <si>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</si>
  <si>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</si>
  <si>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</si>
  <si>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</si>
  <si>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</si>
  <si>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</si>
  <si>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</si>
  <si>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</si>
  <si>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</si>
  <si>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</si>
  <si>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</si>
  <si>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</si>
  <si>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</si>
  <si>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</si>
  <si>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</si>
  <si>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</si>
  <si>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</si>
  <si>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</si>
  <si>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</si>
  <si>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</si>
  <si>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</si>
  <si>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</si>
  <si>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</si>
  <si>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</si>
  <si>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</si>
  <si>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</si>
  <si>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</si>
  <si>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</si>
  <si>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</si>
  <si>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</si>
  <si>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</si>
  <si>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</si>
  <si>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</si>
  <si>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</si>
  <si>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</si>
  <si>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</si>
  <si>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</si>
  <si>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</si>
  <si>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</si>
  <si>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</si>
  <si>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</si>
  <si>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</si>
  <si>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</si>
  <si>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</si>
  <si>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</si>
  <si>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</si>
  <si>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</si>
  <si>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</si>
  <si>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</si>
  <si>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</si>
  <si>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</si>
  <si>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</si>
  <si>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</si>
  <si>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</si>
  <si>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</si>
  <si>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</si>
  <si>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</si>
  <si>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</si>
  <si>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</si>
  <si>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</si>
  <si>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</si>
  <si>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</si>
  <si>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</si>
  <si>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</si>
  <si>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</si>
  <si>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</si>
  <si>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</si>
  <si>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</si>
  <si>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</si>
  <si>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</si>
  <si>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</si>
  <si>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</si>
  <si>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</si>
  <si>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</si>
  <si>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</si>
  <si>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</si>
  <si>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</si>
  <si>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</si>
  <si>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</si>
  <si>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</si>
  <si>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</si>
  <si>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</si>
  <si>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</si>
  <si>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</si>
  <si>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</si>
  <si>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</si>
  <si>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</si>
  <si>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</si>
  <si>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</si>
  <si>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</si>
  <si>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</si>
  <si>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</si>
  <si>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</si>
  <si>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</si>
  <si>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</si>
  <si>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</si>
  <si>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</si>
  <si>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</si>
  <si>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</si>
  <si>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</si>
  <si>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</si>
  <si>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</si>
  <si>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</si>
  <si>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</si>
  <si>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</si>
  <si>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</si>
  <si>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</si>
  <si>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</si>
  <si>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</si>
  <si>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</si>
  <si>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</si>
  <si>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</si>
  <si>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</si>
  <si>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</si>
  <si>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</si>
  <si>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</si>
  <si>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</si>
  <si>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</si>
  <si>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</si>
  <si>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</si>
  <si>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</si>
  <si>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</si>
  <si>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</si>
  <si>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</si>
  <si>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</si>
  <si>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</si>
  <si>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</si>
  <si>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</si>
  <si>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</si>
  <si>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</si>
  <si>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</si>
  <si>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</si>
  <si>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</si>
  <si>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</si>
  <si>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</si>
  <si>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</si>
  <si>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</si>
  <si>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</si>
  <si>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</si>
  <si>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</si>
  <si>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</si>
  <si>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</si>
  <si>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</si>
  <si>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</si>
  <si>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</si>
  <si>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</si>
  <si>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</si>
  <si>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</si>
  <si>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</si>
  <si>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</si>
  <si>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</si>
  <si>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</si>
  <si>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</si>
  <si>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</si>
  <si>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</si>
  <si>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</si>
  <si>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</si>
  <si>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</si>
  <si>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</si>
  <si>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</si>
  <si>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</si>
  <si>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</si>
  <si>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</si>
  <si>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</si>
  <si>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</si>
  <si>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</si>
  <si>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</si>
  <si>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</si>
  <si>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</si>
  <si>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</si>
  <si>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</si>
  <si>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</si>
  <si>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</si>
  <si>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</si>
  <si>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</si>
  <si>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</si>
  <si>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</si>
  <si>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</si>
  <si>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</si>
  <si>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</si>
  <si>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</si>
  <si>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</si>
  <si>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</si>
  <si>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</si>
  <si>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</si>
  <si>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</si>
  <si>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</si>
  <si>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</si>
  <si>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</si>
  <si>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</si>
  <si>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</si>
  <si>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</si>
  <si>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</si>
  <si>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</si>
  <si>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</si>
  <si>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</si>
  <si>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</si>
  <si>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</si>
  <si>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</si>
  <si>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</si>
  <si>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</si>
  <si>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</si>
  <si>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</si>
  <si>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</si>
  <si>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</si>
  <si>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</si>
  <si>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</si>
  <si>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</si>
  <si>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</si>
  <si>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</si>
  <si>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</si>
  <si>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</si>
  <si>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</si>
  <si>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</si>
  <si>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</si>
  <si>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</si>
  <si>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</si>
  <si>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</si>
  <si>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</si>
  <si>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</si>
  <si>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</si>
  <si>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</si>
  <si>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</si>
  <si>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</si>
  <si>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</si>
  <si>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</si>
  <si>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</si>
  <si>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</si>
  <si>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</si>
  <si>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</si>
  <si>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</si>
  <si>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</si>
  <si>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</si>
  <si>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</si>
  <si>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</si>
  <si>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</si>
  <si>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</si>
  <si>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</si>
  <si>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</si>
  <si>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</si>
  <si>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</si>
  <si>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</si>
  <si>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</si>
  <si>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</si>
  <si>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</si>
  <si>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</si>
  <si>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</si>
  <si>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</si>
  <si>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</si>
  <si>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</si>
  <si>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</si>
  <si>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</si>
  <si>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</si>
  <si>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</si>
  <si>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</si>
  <si>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</si>
  <si>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</si>
  <si>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</si>
  <si>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</si>
  <si>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</si>
  <si>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</si>
  <si>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</si>
  <si>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</si>
  <si>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</si>
  <si>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</si>
  <si>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</si>
  <si>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</si>
  <si>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</si>
  <si>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</si>
  <si>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</si>
  <si>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</si>
  <si>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</si>
  <si>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</si>
  <si>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</si>
  <si>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</si>
  <si>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</si>
  <si>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</si>
  <si>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</si>
  <si>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</si>
  <si>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</si>
  <si>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</si>
  <si>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</si>
  <si>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</si>
  <si>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</si>
  <si>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</si>
  <si>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</si>
  <si>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</si>
  <si>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</si>
  <si>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</si>
  <si>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</si>
  <si>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</si>
  <si>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</si>
  <si>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</si>
  <si>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</si>
  <si>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</si>
  <si>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</si>
  <si>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</si>
  <si>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</si>
  <si>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</si>
  <si>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</si>
  <si>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</si>
  <si>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</si>
  <si>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</si>
  <si>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</si>
  <si>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</si>
  <si>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</si>
  <si>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</si>
  <si>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</si>
  <si>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</si>
  <si>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</si>
  <si>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</si>
  <si>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</si>
  <si>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</si>
  <si>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</si>
  <si>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</si>
  <si>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</si>
  <si>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</si>
  <si>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</si>
  <si>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</si>
  <si>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</si>
  <si>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</si>
  <si>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</si>
  <si>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</si>
  <si>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</si>
  <si>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</si>
  <si>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</si>
  <si>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</si>
  <si>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</si>
  <si>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</si>
  <si>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</si>
  <si>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</si>
  <si>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</si>
  <si>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</si>
  <si>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</si>
  <si>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</si>
  <si>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</si>
  <si>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</si>
  <si>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</si>
  <si>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</si>
  <si>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</si>
  <si>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</si>
  <si>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</si>
  <si>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</si>
  <si>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</si>
  <si>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</si>
  <si>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</si>
  <si>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</si>
  <si>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</si>
  <si>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</si>
  <si>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</si>
  <si>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</si>
  <si>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</si>
  <si>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</si>
  <si>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</si>
  <si>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</si>
  <si>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</si>
  <si>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</si>
  <si>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</si>
  <si>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</si>
  <si>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</si>
  <si>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</si>
  <si>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</si>
  <si>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</si>
  <si>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</si>
  <si>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</si>
  <si>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</si>
  <si>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</si>
  <si>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</si>
  <si>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</si>
  <si>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</si>
  <si>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</si>
  <si>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</si>
  <si>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</si>
  <si>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</si>
  <si>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</si>
  <si>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</si>
  <si>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</si>
  <si>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</si>
  <si>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</si>
  <si>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</si>
  <si>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</si>
  <si>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</si>
  <si>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</si>
  <si>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</si>
  <si>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</si>
  <si>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</si>
  <si>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</si>
  <si>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</si>
  <si>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</si>
  <si>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</si>
  <si>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</si>
  <si>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</si>
  <si>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</si>
  <si>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</si>
  <si>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</si>
  <si>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</si>
  <si>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</si>
  <si>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</si>
  <si>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</si>
  <si>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</si>
  <si>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</si>
  <si>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</si>
  <si>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</si>
  <si>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</si>
  <si>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</si>
  <si>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</si>
  <si>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</si>
  <si>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</si>
  <si>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</si>
  <si>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</si>
  <si>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</si>
  <si>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</si>
  <si>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</si>
  <si>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</si>
  <si>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</si>
  <si>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</si>
  <si>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</si>
  <si>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</si>
  <si>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</si>
  <si>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</si>
  <si>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</si>
  <si>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</si>
  <si>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</si>
  <si>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</si>
  <si>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</si>
  <si>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</si>
  <si>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</si>
  <si>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</si>
  <si>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</si>
  <si>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</si>
  <si>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</si>
  <si>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</si>
  <si>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</si>
  <si>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</si>
  <si>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</si>
  <si>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</si>
  <si>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</si>
  <si>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</si>
  <si>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</si>
  <si>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</si>
  <si>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</si>
  <si>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</si>
  <si>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</si>
  <si>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</si>
  <si>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</si>
  <si>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</si>
  <si>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</si>
  <si>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</si>
  <si>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</si>
  <si>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</si>
  <si>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</si>
  <si>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</si>
  <si>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</si>
  <si>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</si>
  <si>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</si>
  <si>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</si>
  <si>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</si>
  <si>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</si>
  <si>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</si>
  <si>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</si>
  <si>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</si>
  <si>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</si>
  <si>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</si>
  <si>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</si>
  <si>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</si>
  <si>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</si>
  <si>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</si>
  <si>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</si>
  <si>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</si>
  <si>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</si>
  <si>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</si>
  <si>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</si>
  <si>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</si>
  <si>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</si>
  <si>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</si>
  <si>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</si>
  <si>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</si>
  <si>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</si>
  <si>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</si>
  <si>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</si>
  <si>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</si>
  <si>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</si>
  <si>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</si>
  <si>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</si>
  <si>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</si>
  <si>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</si>
  <si>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</si>
  <si>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</si>
  <si>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</si>
  <si>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</si>
  <si>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</si>
  <si>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</si>
  <si>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</si>
  <si>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</si>
  <si>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</si>
  <si>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</si>
  <si>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</si>
  <si>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</si>
  <si>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</si>
  <si>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</si>
  <si>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</si>
  <si>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</si>
  <si>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</si>
  <si>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</si>
  <si>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</si>
  <si>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</si>
  <si>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</si>
  <si>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</si>
  <si>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</si>
  <si>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</si>
  <si>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</si>
  <si>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</si>
  <si>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</si>
  <si>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</si>
  <si>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</si>
  <si>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</si>
  <si>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</si>
  <si>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</si>
  <si>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</si>
  <si>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</si>
  <si>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</si>
  <si>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</si>
  <si>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</si>
  <si>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</si>
  <si>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</si>
  <si>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</si>
  <si>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</si>
  <si>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</si>
  <si>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</si>
  <si>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</si>
  <si>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</si>
  <si>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</si>
  <si>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</si>
  <si>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</si>
  <si>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</si>
  <si>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</si>
  <si>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</si>
  <si>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</si>
  <si>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</si>
  <si>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</si>
  <si>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</si>
  <si>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</si>
  <si>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</si>
  <si>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</si>
  <si>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</si>
  <si>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</si>
  <si>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</si>
  <si>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</si>
  <si>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</si>
  <si>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</si>
  <si>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</si>
  <si>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</si>
  <si>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</si>
  <si>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</si>
  <si>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</si>
  <si>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</si>
  <si>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</si>
  <si>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</si>
  <si>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</si>
  <si>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</si>
  <si>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</si>
  <si>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</si>
  <si>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</si>
  <si>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</si>
  <si>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</si>
  <si>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</si>
  <si>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</si>
  <si>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</si>
  <si>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</si>
  <si>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</si>
  <si>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</si>
  <si>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</si>
  <si>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</si>
  <si>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</si>
  <si>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</si>
  <si>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</si>
  <si>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</si>
  <si>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</si>
  <si>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</si>
  <si>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</si>
  <si>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</si>
  <si>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</si>
  <si>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</si>
  <si>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</si>
  <si>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</si>
  <si>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</si>
  <si>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</si>
  <si>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</si>
  <si>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</si>
  <si>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</si>
  <si>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</si>
  <si>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</si>
  <si>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</si>
  <si>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</si>
  <si>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</si>
  <si>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</si>
  <si>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</si>
  <si>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</si>
  <si>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</si>
  <si>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</si>
  <si>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</si>
  <si>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</si>
  <si>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</si>
  <si>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</si>
  <si>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</si>
  <si>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</si>
  <si>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</si>
  <si>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</si>
  <si>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</si>
  <si>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</si>
  <si>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</si>
  <si>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</si>
  <si>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</si>
  <si>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</si>
  <si>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</si>
  <si>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</si>
  <si>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</si>
  <si>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</si>
  <si>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</si>
  <si>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</si>
  <si>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</si>
  <si>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</si>
  <si>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</si>
  <si>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</si>
  <si>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</si>
  <si>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</si>
  <si>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</si>
  <si>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</si>
  <si>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</si>
  <si>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</si>
  <si>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</si>
  <si>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</si>
  <si>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</si>
  <si>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</si>
  <si>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</si>
  <si>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</si>
  <si>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</si>
  <si>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</si>
  <si>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</si>
  <si>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</si>
  <si>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</si>
  <si>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</si>
  <si>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</si>
  <si>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</si>
  <si>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</si>
  <si>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</si>
  <si>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</si>
  <si>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</si>
  <si>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</si>
  <si>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</si>
  <si>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</si>
  <si>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</si>
  <si>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</si>
  <si>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</si>
  <si>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</si>
  <si>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</si>
  <si>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</si>
  <si>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</si>
  <si>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</si>
  <si>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</si>
  <si>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</si>
  <si>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</si>
  <si>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</si>
  <si>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</si>
  <si>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</si>
  <si>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</si>
  <si>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</si>
  <si>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</si>
  <si>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</si>
  <si>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</si>
  <si>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</si>
  <si>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</si>
  <si>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</si>
  <si>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</si>
  <si>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</si>
  <si>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</si>
  <si>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</si>
  <si>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</si>
  <si>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</si>
  <si>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</si>
  <si>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</si>
  <si>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</si>
  <si>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</si>
  <si>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</si>
  <si>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</si>
  <si>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</si>
  <si>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</si>
  <si>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</si>
  <si>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</si>
  <si>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</si>
  <si>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</si>
  <si>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</si>
  <si>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</si>
  <si>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</si>
  <si>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</si>
  <si>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</si>
  <si>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</si>
  <si>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</si>
  <si>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</si>
  <si>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</si>
  <si>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</si>
  <si>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</si>
  <si>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</si>
  <si>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</si>
  <si>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</si>
  <si>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</si>
  <si>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</si>
  <si>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</si>
  <si>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</si>
  <si>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</si>
  <si>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</si>
  <si>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</si>
  <si>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</si>
  <si>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</si>
  <si>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</si>
  <si>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</si>
  <si>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</si>
  <si>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</si>
  <si>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</si>
  <si>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</si>
  <si>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</si>
  <si>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</si>
  <si>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</si>
  <si>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</si>
  <si>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</si>
  <si>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</si>
  <si>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</si>
  <si>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</si>
  <si>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</si>
  <si>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</si>
  <si>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</si>
  <si>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</si>
  <si>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</si>
  <si>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</si>
  <si>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</si>
  <si>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</si>
  <si>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</si>
  <si>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</si>
  <si>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</si>
  <si>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</si>
  <si>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</si>
  <si>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</si>
  <si>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</si>
  <si>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</si>
  <si>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</si>
  <si>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</si>
  <si>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</si>
  <si>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</si>
  <si>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</si>
  <si>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</si>
  <si>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</si>
  <si>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</si>
  <si>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</si>
  <si>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</si>
  <si>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</si>
  <si>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</si>
  <si>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</si>
  <si>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</si>
  <si>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</si>
  <si>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</si>
  <si>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</si>
  <si>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</si>
  <si>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</si>
  <si>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</si>
  <si>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</si>
  <si>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</si>
  <si>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</si>
  <si>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</si>
  <si>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</si>
  <si>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</si>
  <si>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</si>
  <si>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</si>
  <si>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</si>
  <si>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</si>
  <si>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</si>
  <si>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</si>
  <si>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</si>
  <si>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</si>
  <si>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</si>
  <si>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</si>
  <si>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</si>
  <si>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</si>
  <si>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</si>
  <si>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</si>
  <si>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</si>
  <si>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</si>
  <si>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</si>
  <si>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</si>
  <si>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</si>
  <si>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</si>
  <si>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</si>
  <si>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</si>
  <si>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</si>
  <si>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</si>
  <si>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</si>
  <si>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</si>
  <si>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</si>
  <si>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</si>
  <si>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</si>
  <si>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</si>
  <si>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</si>
  <si>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</si>
  <si>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</si>
  <si>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</si>
  <si>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</si>
  <si>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</si>
  <si>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</si>
  <si>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</si>
  <si>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</si>
  <si>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</si>
  <si>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</si>
  <si>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</si>
  <si>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</si>
  <si>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</si>
  <si>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</si>
  <si>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</si>
  <si>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</si>
  <si>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</si>
  <si>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</si>
  <si>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</si>
  <si>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</si>
  <si>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</si>
  <si>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</si>
  <si>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</si>
  <si>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</si>
  <si>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</si>
  <si>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</si>
  <si>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</si>
  <si>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</si>
  <si>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</si>
  <si>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</si>
  <si>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</si>
  <si>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</si>
  <si>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</si>
  <si>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</si>
  <si>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</si>
  <si>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</si>
  <si>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</si>
  <si>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</si>
  <si>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</si>
  <si>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</si>
  <si>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</si>
  <si>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</si>
  <si>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</si>
  <si>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</si>
  <si>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</si>
  <si>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</si>
  <si>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</si>
  <si>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</si>
  <si>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</si>
  <si>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</si>
  <si>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</si>
  <si>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</si>
  <si>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</si>
  <si>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</si>
  <si>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</si>
  <si>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</si>
  <si>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</si>
  <si>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</si>
  <si>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</si>
  <si>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</si>
  <si>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</si>
  <si>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</si>
  <si>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</si>
  <si>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</si>
  <si>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</si>
  <si>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</si>
  <si>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</si>
  <si>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</si>
  <si>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</si>
  <si>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</si>
  <si>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</si>
  <si>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</si>
  <si>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</si>
  <si>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</si>
  <si>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</si>
  <si>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</si>
  <si>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</si>
  <si>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</si>
  <si>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</si>
  <si>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</si>
  <si>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</si>
  <si>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</si>
  <si>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</si>
  <si>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</si>
  <si>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</si>
  <si>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</si>
  <si>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</si>
  <si>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</si>
  <si>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</si>
  <si>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</si>
  <si>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</si>
  <si>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</si>
  <si>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</si>
  <si>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</si>
  <si>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</si>
  <si>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</si>
  <si>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</si>
  <si>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</si>
  <si>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</si>
  <si>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</si>
  <si>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</si>
  <si>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</si>
  <si>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</si>
  <si>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</si>
  <si>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</si>
  <si>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</si>
  <si>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</si>
  <si>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</si>
  <si>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</si>
  <si>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</si>
  <si>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</si>
  <si>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</si>
  <si>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</si>
  <si>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</si>
  <si>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</si>
  <si>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</si>
  <si>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</si>
  <si>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</si>
  <si>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</si>
  <si>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</si>
  <si>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</si>
  <si>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</si>
  <si>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</si>
  <si>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</si>
  <si>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</si>
  <si>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</si>
  <si>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</si>
  <si>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</si>
  <si>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</si>
  <si>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</si>
  <si>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</si>
  <si>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</si>
  <si>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</si>
  <si>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</si>
  <si>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</si>
  <si>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</si>
  <si>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</si>
  <si>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</si>
  <si>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</si>
  <si>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</si>
  <si>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</si>
  <si>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</si>
  <si>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</si>
  <si>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</si>
  <si>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</si>
  <si>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</si>
  <si>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</si>
  <si>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</si>
  <si>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</si>
  <si>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</si>
  <si>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</si>
  <si>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</si>
  <si>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</si>
  <si>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</si>
  <si>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</si>
  <si>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</si>
  <si>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</si>
  <si>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</si>
  <si>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</si>
  <si>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</si>
  <si>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</si>
  <si>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</si>
  <si>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</si>
  <si>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</si>
  <si>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</si>
  <si>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</si>
  <si>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</si>
  <si>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</si>
  <si>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</si>
  <si>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</si>
  <si>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</si>
  <si>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</si>
  <si>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</si>
  <si>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</si>
  <si>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</si>
  <si>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</si>
  <si>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</si>
  <si>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</si>
  <si>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</si>
  <si>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</si>
  <si>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</si>
  <si>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</si>
  <si>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</si>
  <si>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</si>
  <si>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</si>
  <si>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</si>
  <si>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</si>
  <si>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</si>
  <si>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</si>
  <si>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</si>
  <si>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</si>
  <si>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</si>
  <si>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</si>
  <si>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</si>
  <si>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</si>
  <si>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</si>
  <si>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</si>
  <si>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</si>
  <si>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</si>
  <si>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</si>
  <si>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</si>
  <si>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</si>
  <si>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</si>
  <si>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</si>
  <si>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</si>
  <si>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</si>
  <si>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</si>
  <si>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</si>
  <si>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</si>
  <si>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</si>
  <si>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</si>
  <si>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</si>
  <si>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</si>
  <si>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</si>
  <si>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</si>
  <si>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</si>
  <si>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</si>
  <si>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</si>
  <si>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</si>
  <si>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</si>
  <si>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</si>
  <si>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</si>
  <si>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</si>
  <si>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</si>
  <si>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</si>
  <si>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</si>
  <si>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</si>
  <si>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</si>
  <si>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</si>
  <si>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</si>
  <si>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</si>
  <si>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</si>
  <si>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</si>
  <si>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</si>
  <si>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</si>
  <si>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</si>
  <si>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</si>
  <si>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</si>
  <si>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</si>
  <si>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</si>
  <si>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</si>
  <si>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</si>
  <si>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</si>
  <si>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</si>
  <si>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</si>
  <si>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</si>
  <si>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</si>
  <si>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</si>
  <si>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</si>
  <si>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</si>
  <si>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</si>
  <si>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</si>
  <si>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</si>
  <si>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</si>
  <si>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</si>
  <si>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</si>
  <si>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</si>
  <si>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</si>
  <si>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</si>
  <si>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</si>
  <si>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</si>
  <si>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</si>
  <si>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</si>
  <si>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</si>
  <si>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</si>
  <si>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</si>
  <si>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</si>
  <si>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</si>
  <si>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</si>
  <si>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</si>
  <si>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</si>
  <si>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</si>
  <si>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</si>
  <si>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</si>
  <si>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</si>
  <si>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</si>
  <si>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</si>
  <si>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</si>
  <si>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</si>
  <si>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</si>
  <si>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</si>
  <si>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</si>
  <si>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</si>
  <si>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</si>
  <si>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</si>
  <si>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</si>
  <si>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</si>
  <si>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</si>
  <si>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</si>
  <si>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</si>
  <si>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</si>
  <si>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</si>
  <si>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</si>
  <si>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</si>
  <si>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</si>
  <si>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</si>
  <si>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</si>
  <si>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</si>
  <si>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</si>
  <si>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</si>
  <si>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</si>
  <si>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</si>
  <si>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</si>
  <si>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</si>
  <si>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</si>
  <si>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</si>
  <si>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</si>
  <si>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</si>
  <si>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</si>
  <si>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</si>
  <si>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</si>
  <si>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</si>
  <si>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</si>
  <si>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</si>
  <si>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</si>
  <si>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</si>
  <si>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</si>
  <si>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</si>
  <si>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</si>
  <si>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</si>
  <si>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</si>
  <si>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</si>
  <si>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</si>
  <si>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</si>
  <si>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</si>
  <si>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</si>
  <si>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</si>
  <si>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</si>
  <si>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</si>
  <si>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</si>
  <si>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</si>
  <si>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</si>
  <si>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</si>
  <si>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</si>
  <si>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</si>
  <si>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</si>
  <si>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</si>
  <si>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</si>
  <si>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</si>
  <si>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</si>
  <si>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</si>
  <si>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</si>
  <si>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</si>
  <si>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</si>
  <si>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</si>
  <si>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</si>
  <si>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</si>
  <si>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</si>
  <si>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</si>
  <si>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</si>
  <si>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</si>
  <si>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</si>
  <si>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</si>
  <si>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</si>
  <si>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</si>
  <si>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</si>
  <si>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</si>
  <si>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</si>
  <si>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</si>
  <si>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</si>
  <si>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</si>
  <si>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</si>
  <si>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</si>
  <si>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</si>
  <si>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</si>
  <si>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</si>
  <si>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</si>
  <si>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</si>
  <si>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</si>
  <si>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</si>
  <si>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</si>
  <si>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</si>
  <si>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</si>
  <si>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</si>
  <si>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</si>
  <si>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</si>
  <si>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</si>
  <si>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</si>
  <si>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</si>
  <si>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</si>
  <si>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</si>
  <si>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</si>
  <si>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</si>
  <si>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</si>
  <si>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</si>
  <si>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</si>
  <si>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</si>
  <si>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</si>
  <si>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</si>
  <si>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</si>
  <si>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</si>
  <si>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</si>
  <si>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</si>
  <si>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</si>
  <si>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</si>
  <si>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</si>
  <si>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</si>
  <si>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</si>
  <si>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</si>
  <si>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</si>
  <si>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</si>
  <si>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</si>
  <si>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</si>
  <si>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</si>
  <si>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</si>
  <si>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</si>
  <si>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</si>
  <si>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</si>
  <si>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</si>
  <si>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</si>
  <si>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</si>
  <si>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</si>
  <si>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</si>
  <si>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</si>
  <si>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</si>
  <si>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</si>
  <si>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</si>
  <si>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</si>
  <si>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</si>
  <si>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</si>
  <si>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</si>
  <si>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</si>
  <si>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</si>
  <si>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</si>
  <si>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</si>
  <si>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</si>
  <si>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</si>
  <si>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</si>
  <si>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</si>
  <si>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</si>
  <si>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</si>
  <si>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</si>
  <si>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</si>
  <si>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</si>
  <si>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</si>
  <si>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</si>
  <si>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</si>
  <si>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</si>
  <si>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</si>
  <si>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</si>
  <si>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</si>
  <si>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</si>
  <si>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</si>
  <si>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</si>
  <si>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</si>
  <si>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</si>
  <si>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</si>
  <si>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</si>
  <si>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</si>
  <si>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</si>
  <si>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</si>
  <si>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</si>
  <si>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</si>
  <si>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</si>
  <si>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</si>
  <si>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</si>
  <si>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</si>
  <si>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</si>
  <si>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</si>
  <si>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</si>
  <si>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</si>
  <si>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</si>
  <si>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</si>
  <si>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</si>
  <si>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</si>
  <si>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</si>
  <si>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</si>
  <si>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</si>
  <si>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</si>
  <si>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</si>
  <si>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</si>
  <si>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</si>
  <si>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</si>
  <si>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</si>
  <si>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</si>
  <si>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</si>
  <si>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</si>
  <si>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</si>
  <si>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</si>
  <si>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</si>
  <si>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</si>
  <si>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</si>
  <si>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</si>
  <si>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</si>
  <si>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</si>
  <si>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</si>
  <si>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</si>
  <si>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</si>
  <si>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</si>
  <si>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</si>
  <si>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</si>
  <si>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</si>
  <si>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</si>
  <si>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</si>
  <si>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</si>
  <si>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</si>
  <si>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</si>
  <si>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</si>
  <si>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</si>
  <si>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</si>
  <si>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</si>
  <si>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</si>
  <si>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</si>
  <si>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</si>
  <si>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</si>
  <si>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</si>
  <si>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</si>
  <si>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</si>
  <si>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</si>
  <si>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</si>
  <si>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</si>
  <si>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</si>
  <si>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</si>
  <si>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</si>
  <si>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</si>
  <si>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</si>
  <si>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</si>
  <si>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</si>
  <si>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</si>
  <si>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</si>
  <si>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</si>
  <si>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</si>
  <si>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</si>
  <si>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</si>
  <si>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</si>
  <si>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</si>
  <si>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</si>
  <si>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</si>
  <si>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</si>
  <si>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</si>
  <si>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</si>
  <si>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</si>
  <si>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</si>
  <si>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</si>
  <si>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</si>
  <si>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</si>
  <si>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</si>
  <si>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</si>
  <si>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</si>
  <si>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</si>
  <si>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</si>
  <si>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</si>
  <si>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</si>
  <si>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</si>
  <si>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</si>
  <si>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</si>
  <si>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</si>
  <si>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</si>
  <si>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</si>
  <si>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</si>
  <si>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</si>
  <si>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</si>
  <si>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</si>
  <si>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</si>
  <si>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</si>
  <si>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</si>
  <si>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</si>
  <si>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</si>
  <si>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</si>
  <si>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</si>
  <si>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</si>
  <si>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</si>
  <si>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</si>
  <si>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</si>
  <si>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</si>
  <si>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</si>
  <si>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</si>
  <si>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</si>
  <si>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</si>
  <si>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</si>
  <si>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</si>
  <si>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</si>
  <si>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</si>
  <si>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</si>
  <si>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</si>
  <si>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</si>
  <si>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</si>
  <si>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</si>
  <si>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</si>
  <si>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</si>
  <si>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</si>
  <si>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</si>
  <si>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</si>
  <si>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</si>
  <si>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</si>
  <si>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</si>
  <si>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</si>
  <si>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</si>
  <si>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</si>
  <si>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</si>
  <si>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</si>
  <si>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</si>
  <si>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</si>
  <si>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</si>
  <si>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</si>
  <si>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</si>
  <si>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</si>
  <si>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</si>
  <si>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</si>
  <si>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</si>
  <si>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</si>
  <si>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</si>
  <si>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</si>
  <si>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</si>
  <si>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</si>
  <si>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</si>
  <si>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</si>
  <si>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</si>
  <si>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</si>
  <si>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</si>
  <si>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</si>
  <si>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</si>
  <si>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</si>
  <si>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</si>
  <si>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</si>
  <si>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</si>
  <si>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</si>
  <si>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</si>
  <si>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</si>
  <si>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</si>
  <si>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</si>
  <si>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</si>
  <si>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</si>
  <si>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</si>
  <si>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</si>
  <si>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</si>
  <si>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</si>
  <si>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</si>
  <si>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</si>
  <si>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</si>
  <si>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</si>
  <si>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</si>
  <si>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</si>
  <si>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</si>
  <si>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</si>
  <si>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</si>
  <si>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</si>
  <si>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</si>
  <si>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</si>
  <si>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</si>
  <si>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</si>
  <si>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</si>
  <si>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</si>
  <si>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</si>
  <si>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</si>
  <si>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</si>
  <si>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</si>
  <si>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</si>
  <si>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</si>
  <si>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</si>
  <si>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</si>
  <si>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</si>
  <si>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</si>
  <si>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</si>
  <si>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</si>
  <si>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</si>
  <si>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</si>
  <si>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</si>
  <si>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</si>
  <si>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</si>
  <si>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</si>
  <si>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</si>
  <si>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</si>
  <si>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</si>
  <si>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</si>
  <si>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</si>
  <si>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</si>
  <si>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</si>
  <si>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</si>
  <si>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</si>
  <si>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</si>
  <si>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</si>
  <si>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</si>
  <si>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</si>
  <si>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</si>
  <si>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</si>
  <si>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</si>
  <si>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</si>
  <si>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</si>
  <si>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</si>
  <si>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</si>
  <si>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</si>
  <si>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</si>
  <si>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</si>
  <si>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</si>
  <si>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</si>
  <si>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</si>
  <si>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</si>
  <si>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</si>
  <si>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</si>
  <si>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</si>
  <si>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</si>
  <si>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</si>
  <si>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</si>
  <si>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</si>
  <si>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</si>
  <si>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</si>
  <si>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</si>
  <si>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</si>
  <si>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</si>
  <si>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</si>
  <si>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</si>
  <si>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</si>
  <si>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</si>
  <si>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</si>
  <si>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</si>
  <si>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</si>
  <si>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</si>
  <si>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</si>
  <si>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</si>
  <si>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</si>
  <si>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</si>
  <si>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</si>
  <si>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</si>
  <si>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</si>
  <si>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</si>
  <si>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</si>
  <si>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</si>
  <si>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</si>
  <si>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</si>
  <si>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</si>
  <si>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</si>
  <si>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</si>
  <si>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</si>
  <si>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</si>
  <si>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</si>
  <si>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</si>
  <si>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</si>
  <si>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</si>
  <si>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</si>
  <si>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</si>
  <si>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</si>
  <si>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</si>
  <si>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</si>
  <si>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</si>
  <si>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</si>
  <si>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</si>
  <si>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</si>
  <si>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</si>
  <si>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</si>
  <si>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</si>
  <si>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</si>
  <si>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</si>
  <si>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</si>
  <si>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</si>
  <si>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</si>
  <si>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</si>
  <si>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</si>
  <si>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</si>
  <si>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</si>
  <si>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</si>
  <si>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</si>
  <si>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</si>
  <si>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</si>
  <si>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</si>
  <si>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</si>
  <si>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</si>
  <si>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</si>
  <si>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</si>
  <si>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</si>
  <si>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</si>
  <si>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</si>
  <si>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</si>
  <si>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</si>
  <si>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</si>
  <si>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</si>
  <si>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</si>
  <si>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</si>
  <si>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</si>
  <si>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</si>
  <si>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</si>
  <si>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</si>
  <si>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</si>
  <si>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</si>
  <si>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</si>
  <si>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</si>
  <si>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</si>
  <si>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</si>
  <si>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</si>
  <si>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</si>
  <si>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</si>
  <si>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</si>
  <si>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</si>
  <si>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</si>
  <si>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</si>
  <si>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</si>
  <si>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</si>
  <si>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</si>
  <si>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</si>
  <si>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</si>
  <si>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</si>
  <si>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</si>
  <si>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</si>
  <si>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</si>
  <si>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</si>
  <si>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</si>
  <si>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</si>
  <si>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</si>
  <si>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</si>
  <si>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</si>
  <si>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</si>
  <si>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</si>
  <si>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</si>
  <si>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</si>
  <si>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</si>
  <si>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</si>
  <si>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</si>
  <si>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</si>
  <si>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</si>
  <si>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</si>
  <si>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</si>
  <si>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</si>
  <si>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</si>
  <si>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</si>
  <si>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</si>
  <si>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</si>
  <si>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</si>
  <si>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</si>
  <si>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</si>
  <si>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</si>
  <si>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</si>
  <si>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</si>
  <si>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</si>
  <si>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</si>
  <si>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</si>
  <si>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</si>
  <si>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</si>
  <si>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</si>
  <si>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</si>
  <si>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</si>
  <si>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</si>
  <si>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</si>
  <si>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</si>
  <si>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</si>
  <si>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</si>
  <si>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</si>
  <si>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</si>
  <si>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</si>
  <si>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</si>
  <si>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</si>
  <si>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</si>
  <si>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</si>
  <si>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</si>
  <si>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</si>
  <si>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</si>
  <si>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</si>
  <si>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</si>
  <si>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</si>
  <si>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</si>
  <si>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</si>
  <si>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</si>
  <si>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</si>
  <si>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</si>
  <si>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</si>
  <si>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</si>
  <si>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</si>
  <si>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</si>
  <si>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</si>
  <si>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</si>
  <si>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</si>
  <si>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</si>
  <si>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</si>
  <si>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</si>
  <si>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</si>
  <si>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</si>
  <si>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</si>
  <si>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</si>
  <si>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</si>
  <si>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</si>
  <si>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</si>
  <si>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</si>
  <si>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</si>
  <si>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</si>
  <si>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</si>
  <si>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</si>
  <si>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</si>
  <si>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</si>
  <si>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</si>
  <si>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</si>
  <si>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</si>
  <si>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</si>
  <si>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</si>
  <si>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</si>
  <si>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</si>
  <si>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</si>
  <si>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</si>
  <si>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</si>
  <si>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</si>
  <si>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</si>
  <si>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</si>
  <si>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</si>
  <si>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</si>
  <si>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</si>
  <si>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</si>
  <si>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</si>
  <si>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</si>
  <si>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</si>
  <si>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</si>
  <si>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</si>
  <si>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</si>
  <si>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</si>
  <si>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</si>
  <si>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</si>
  <si>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</si>
  <si>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</si>
  <si>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</si>
  <si>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</si>
  <si>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</si>
  <si>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</si>
  <si>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</si>
  <si>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</si>
  <si>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</si>
  <si>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</si>
  <si>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</si>
  <si>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</si>
  <si>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</si>
  <si>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</si>
  <si>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</si>
  <si>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</si>
  <si>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</si>
  <si>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</si>
  <si>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</si>
  <si>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</si>
  <si>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</si>
  <si>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</si>
  <si>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</si>
  <si>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</si>
  <si>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</si>
  <si>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</si>
  <si>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</si>
  <si>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</si>
  <si>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</si>
  <si>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</si>
  <si>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</si>
  <si>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</si>
  <si>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</si>
  <si>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</si>
  <si>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</si>
  <si>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</si>
  <si>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</si>
  <si>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</si>
  <si>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</si>
  <si>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</si>
  <si>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</si>
  <si>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</si>
  <si>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</si>
  <si>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</si>
  <si>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</si>
  <si>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</si>
  <si>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</si>
  <si>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</si>
  <si>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</si>
  <si>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</si>
  <si>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</si>
  <si>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</si>
  <si>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</si>
  <si>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</si>
  <si>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</si>
  <si>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</si>
  <si>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</si>
  <si>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</si>
  <si>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</si>
  <si>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</si>
  <si>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</si>
  <si>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</si>
  <si>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</si>
  <si>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</si>
  <si>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</si>
  <si>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</si>
  <si>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</si>
  <si>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</si>
  <si>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</si>
  <si>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</si>
  <si>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</si>
  <si>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</si>
  <si>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</si>
  <si>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</si>
  <si>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</si>
  <si>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</si>
  <si>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</si>
  <si>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</si>
  <si>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</si>
  <si>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</si>
  <si>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</si>
  <si>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</si>
  <si>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</si>
  <si>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</si>
  <si>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</si>
  <si>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</si>
  <si>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</si>
  <si>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</si>
  <si>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</si>
  <si>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</si>
  <si>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</si>
  <si>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</si>
  <si>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</si>
  <si>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</si>
  <si>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</si>
  <si>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</si>
  <si>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</si>
  <si>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</si>
  <si>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</si>
  <si>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</si>
  <si>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</si>
  <si>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</si>
  <si>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</si>
  <si>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</si>
  <si>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</si>
  <si>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</si>
  <si>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</si>
  <si>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</si>
  <si>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</si>
  <si>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</si>
  <si>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</si>
  <si>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</si>
  <si>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</si>
  <si>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</si>
  <si>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</si>
  <si>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</si>
  <si>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</si>
  <si>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</si>
  <si>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</si>
  <si>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</si>
  <si>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</si>
  <si>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</si>
  <si>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</si>
  <si>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</si>
  <si>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</si>
  <si>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</si>
  <si>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</si>
  <si>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</si>
  <si>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</si>
  <si>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</si>
  <si>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</si>
  <si>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</si>
  <si>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</si>
  <si>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</si>
  <si>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</si>
  <si>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</si>
  <si>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</si>
  <si>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</si>
  <si>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</si>
  <si>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</si>
  <si>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</si>
  <si>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</si>
  <si>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</si>
  <si>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</si>
  <si>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</si>
  <si>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</si>
  <si>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</si>
  <si>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</si>
  <si>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</si>
  <si>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</si>
  <si>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</si>
  <si>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</si>
  <si>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</si>
  <si>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</si>
  <si>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</si>
  <si>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</si>
  <si>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</si>
  <si>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</si>
  <si>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</si>
  <si>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</si>
  <si>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</si>
  <si>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</si>
  <si>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</si>
  <si>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</si>
  <si>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</si>
  <si>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</si>
  <si>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</si>
  <si>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</si>
  <si>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</si>
  <si>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</si>
  <si>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</si>
  <si>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</si>
  <si>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</si>
  <si>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</si>
  <si>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</si>
  <si>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</si>
  <si>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</si>
  <si>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</si>
  <si>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</si>
  <si>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</si>
  <si>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</si>
  <si>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</si>
  <si>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</si>
  <si>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</si>
  <si>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</si>
  <si>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</si>
  <si>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</si>
  <si>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</si>
  <si>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</si>
  <si>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</si>
  <si>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</si>
  <si>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</si>
  <si>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</si>
  <si>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</si>
  <si>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</si>
  <si>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</si>
  <si>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</si>
  <si>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</si>
  <si>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</si>
  <si>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</si>
  <si>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</si>
  <si>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</si>
  <si>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</si>
  <si>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</si>
  <si>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</si>
  <si>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</si>
  <si>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</si>
  <si>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</si>
  <si>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</si>
  <si>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</si>
  <si>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</si>
  <si>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</si>
  <si>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</si>
  <si>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</si>
  <si>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</si>
  <si>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</si>
  <si>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</si>
  <si>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</si>
  <si>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</si>
  <si>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</si>
  <si>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</si>
  <si>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</si>
  <si>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</si>
  <si>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</si>
  <si>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</si>
  <si>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</si>
  <si>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</si>
  <si>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</si>
  <si>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</si>
  <si>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</si>
  <si>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</si>
  <si>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</si>
  <si>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</si>
  <si>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</si>
  <si>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</si>
  <si>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</si>
  <si>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</si>
  <si>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</si>
  <si>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</si>
  <si>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</si>
  <si>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</si>
  <si>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</si>
  <si>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</si>
  <si>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</si>
  <si>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</si>
  <si>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</si>
  <si>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</si>
  <si>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</si>
  <si>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</si>
  <si>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</si>
  <si>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</si>
  <si>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</si>
  <si>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</si>
  <si>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</si>
  <si>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</si>
  <si>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</si>
  <si>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</si>
  <si>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</si>
  <si>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</si>
  <si>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</si>
  <si>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</si>
  <si>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</si>
  <si>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</si>
  <si>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</si>
  <si>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</si>
  <si>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</si>
  <si>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</si>
  <si>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</si>
  <si>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</si>
  <si>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</si>
  <si>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</si>
  <si>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</si>
  <si>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</si>
  <si>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</si>
  <si>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</si>
  <si>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</si>
  <si>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</si>
  <si>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</si>
  <si>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</si>
  <si>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</si>
  <si>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</si>
  <si>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</si>
  <si>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</si>
  <si>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</si>
  <si>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</si>
  <si>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</si>
  <si>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</si>
  <si>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</si>
  <si>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</si>
  <si>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</si>
  <si>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</si>
  <si>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</si>
  <si>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</si>
  <si>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</si>
  <si>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</si>
  <si>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</si>
  <si>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</si>
  <si>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</si>
  <si>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</si>
  <si>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</si>
  <si>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</si>
  <si>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</si>
  <si>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</si>
  <si>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</si>
  <si>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</si>
  <si>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</si>
  <si>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</si>
  <si>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</si>
  <si>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</si>
  <si>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</si>
  <si>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</si>
  <si>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</si>
  <si>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</si>
  <si>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</si>
  <si>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</si>
  <si>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</si>
  <si>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</si>
  <si>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</si>
  <si>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</si>
  <si>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</si>
  <si>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</si>
  <si>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</si>
  <si>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</si>
  <si>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</si>
  <si>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</si>
  <si>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</si>
  <si>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</si>
  <si>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</si>
  <si>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</si>
  <si>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</si>
  <si>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</si>
  <si>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</si>
  <si>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</si>
  <si>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</si>
  <si>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</si>
  <si>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</si>
  <si>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</si>
  <si>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</si>
  <si>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</si>
  <si>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</si>
  <si>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</si>
  <si>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</si>
  <si>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</si>
  <si>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</si>
  <si>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</si>
  <si>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</si>
  <si>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</si>
  <si>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</si>
  <si>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</si>
  <si>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</si>
  <si>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</si>
  <si>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</si>
  <si>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</si>
  <si>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</si>
  <si>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</si>
  <si>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</si>
  <si>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</si>
  <si>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</si>
  <si>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</si>
  <si>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</si>
  <si>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</si>
  <si>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</si>
  <si>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</si>
  <si>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</si>
  <si>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</si>
  <si>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</si>
  <si>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</si>
  <si>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</si>
  <si>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</si>
  <si>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</si>
  <si>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</si>
  <si>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</si>
  <si>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</si>
  <si>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</si>
  <si>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</si>
  <si>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</si>
  <si>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</si>
  <si>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</si>
  <si>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</si>
  <si>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</si>
  <si>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</si>
  <si>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</si>
  <si>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</si>
  <si>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</si>
  <si>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</si>
  <si>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</si>
  <si>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</si>
  <si>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</si>
  <si>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</si>
  <si>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</si>
  <si>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</si>
  <si>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</si>
  <si>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</si>
  <si>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</si>
  <si>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</si>
  <si>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</si>
  <si>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</si>
  <si>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</si>
  <si>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</si>
  <si>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</si>
  <si>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</si>
  <si>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</si>
  <si>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</si>
  <si>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</si>
  <si>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</si>
  <si>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</si>
  <si>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</si>
  <si>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</si>
  <si>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</si>
  <si>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</si>
  <si>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</si>
  <si>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</si>
  <si>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</si>
  <si>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</si>
  <si>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</si>
  <si>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</si>
  <si>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</si>
  <si>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</si>
  <si>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</si>
  <si>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</si>
  <si>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</si>
  <si>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</si>
  <si>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</si>
  <si>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</si>
  <si>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</si>
  <si>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</si>
  <si>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</si>
  <si>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</si>
  <si>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</si>
  <si>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</si>
  <si>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</si>
  <si>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</si>
  <si>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</si>
  <si>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</si>
  <si>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</si>
  <si>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</si>
  <si>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</si>
  <si>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</si>
  <si>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</si>
  <si>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</si>
  <si>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</si>
  <si>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</si>
  <si>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</si>
  <si>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</si>
  <si>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</si>
  <si>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</si>
  <si>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</si>
  <si>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</si>
  <si>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</si>
  <si>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</si>
  <si>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</si>
  <si>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</si>
  <si>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</si>
  <si>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</si>
  <si>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</si>
  <si>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</si>
  <si>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</si>
  <si>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</si>
  <si>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</si>
  <si>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</si>
  <si>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</si>
  <si>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</si>
  <si>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</si>
  <si>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</si>
  <si>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</si>
  <si>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</si>
  <si>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</si>
  <si>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</si>
  <si>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</si>
  <si>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</si>
  <si>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</si>
  <si>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</si>
  <si>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</si>
  <si>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</si>
  <si>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</si>
  <si>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</si>
  <si>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</si>
  <si>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</si>
  <si>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</si>
  <si>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</si>
  <si>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</si>
  <si>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</si>
  <si>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</si>
  <si>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</si>
  <si>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</si>
  <si>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</si>
  <si>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</si>
  <si>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</si>
  <si>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</si>
  <si>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</si>
  <si>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</si>
  <si>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</si>
  <si>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</si>
  <si>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</si>
  <si>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</si>
  <si>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</si>
  <si>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</si>
  <si>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</si>
  <si>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</si>
  <si>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</si>
  <si>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</si>
  <si>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</si>
  <si>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</si>
  <si>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</si>
  <si>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</si>
  <si>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</si>
  <si>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</si>
  <si>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</si>
  <si>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</si>
  <si>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</si>
  <si>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</si>
  <si>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</si>
  <si>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</si>
  <si>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</si>
  <si>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</si>
  <si>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</si>
  <si>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</si>
  <si>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</si>
  <si>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</si>
  <si>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</si>
  <si>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</si>
  <si>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</si>
  <si>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</si>
  <si>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</si>
  <si>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</si>
  <si>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</si>
  <si>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</si>
  <si>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</si>
  <si>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</si>
  <si>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</si>
  <si>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</si>
  <si>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</si>
  <si>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</si>
  <si>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</si>
  <si>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</si>
  <si>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</si>
  <si>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</si>
  <si>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</si>
  <si>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</si>
  <si>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</si>
  <si>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</si>
  <si>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</si>
  <si>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</si>
  <si>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</si>
  <si>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</si>
  <si>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</si>
  <si>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</si>
  <si>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</si>
  <si>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</si>
  <si>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</si>
  <si>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</si>
  <si>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</si>
  <si>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</si>
  <si>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</si>
  <si>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</si>
  <si>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</si>
  <si>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</si>
  <si>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</si>
  <si>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</si>
  <si>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</si>
  <si>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</si>
  <si>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</si>
  <si>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</si>
  <si>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</si>
  <si>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</si>
  <si>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</si>
  <si>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</si>
  <si>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</si>
  <si>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</si>
  <si>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</si>
  <si>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</si>
  <si>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</si>
  <si>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</si>
  <si>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</si>
  <si>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</si>
  <si>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</si>
  <si>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</si>
  <si>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</si>
  <si>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</si>
  <si>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</si>
  <si>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</si>
  <si>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</si>
  <si>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</si>
  <si>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</si>
  <si>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</si>
  <si>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</si>
  <si>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</si>
  <si>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</si>
  <si>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</si>
  <si>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</si>
  <si>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</si>
  <si>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</si>
  <si>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</si>
  <si>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</si>
  <si>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</si>
  <si>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</si>
  <si>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</si>
  <si>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</si>
  <si>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</si>
  <si>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</si>
  <si>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</si>
  <si>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</si>
  <si>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</si>
  <si>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</si>
  <si>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</si>
  <si>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</si>
  <si>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</si>
  <si>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</si>
  <si>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</si>
  <si>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</si>
  <si>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</si>
  <si>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</si>
  <si>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</si>
  <si>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</si>
  <si>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</si>
  <si>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</si>
  <si>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</si>
  <si>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</si>
  <si>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</si>
  <si>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</si>
  <si>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</si>
  <si>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</si>
  <si>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</si>
  <si>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</si>
  <si>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</si>
  <si>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</si>
  <si>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</si>
  <si>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</si>
  <si>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</si>
  <si>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</si>
  <si>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</si>
  <si>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</si>
  <si>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</si>
  <si>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</si>
  <si>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</si>
  <si>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</si>
  <si>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</si>
  <si>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</si>
  <si>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</si>
  <si>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</si>
  <si>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</si>
  <si>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</si>
  <si>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</si>
  <si>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</si>
  <si>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</si>
  <si>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</si>
  <si>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</si>
  <si>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</si>
  <si>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</si>
  <si>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</si>
  <si>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</si>
  <si>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</si>
  <si>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</si>
  <si>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</si>
  <si>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</si>
  <si>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</si>
  <si>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</si>
  <si>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</si>
  <si>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</si>
  <si>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</si>
  <si>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</si>
  <si>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</si>
  <si>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</si>
  <si>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</si>
  <si>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</si>
  <si>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</si>
  <si>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</si>
  <si>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</si>
  <si>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</si>
  <si>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</si>
  <si>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</si>
  <si>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</si>
  <si>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</si>
  <si>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</si>
  <si>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</si>
  <si>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</si>
  <si>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</si>
  <si>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</si>
  <si>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</si>
  <si>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</si>
  <si>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</si>
  <si>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</si>
  <si>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</si>
  <si>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</si>
  <si>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</si>
  <si>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</si>
  <si>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</si>
  <si>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</si>
  <si>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</si>
  <si>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</si>
  <si>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</si>
  <si>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</si>
  <si>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</si>
  <si>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</si>
  <si>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</si>
  <si>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</si>
  <si>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</si>
  <si>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</si>
  <si>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</si>
  <si>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</si>
  <si>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</si>
  <si>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</si>
  <si>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</si>
  <si>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</si>
  <si>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</si>
  <si>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</si>
  <si>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</si>
  <si>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</si>
  <si>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</si>
  <si>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</si>
  <si>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</si>
  <si>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</si>
  <si>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</si>
  <si>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</si>
  <si>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</si>
  <si>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</si>
  <si>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</si>
  <si>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</si>
  <si>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</si>
  <si>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</si>
  <si>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</si>
  <si>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</si>
  <si>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</si>
  <si>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</si>
  <si>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</si>
  <si>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</si>
  <si>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</si>
  <si>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</si>
  <si>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</si>
  <si>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</si>
  <si>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</si>
  <si>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</si>
  <si>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</si>
  <si>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</si>
  <si>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</si>
  <si>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</si>
  <si>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</si>
  <si>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</si>
  <si>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</si>
  <si>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</si>
  <si>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</si>
  <si>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</si>
  <si>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</si>
  <si>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</si>
  <si>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</si>
  <si>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</si>
  <si>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</si>
  <si>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</si>
  <si>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</si>
  <si>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</si>
  <si>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</si>
  <si>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</si>
  <si>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</si>
  <si>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</si>
  <si>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</si>
  <si>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</si>
  <si>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</si>
  <si>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</si>
  <si>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</si>
  <si>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</si>
  <si>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</si>
  <si>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</si>
  <si>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</si>
  <si>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</si>
  <si>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</si>
  <si>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</si>
  <si>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</si>
  <si>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</si>
  <si>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</si>
  <si>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</si>
  <si>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</si>
  <si>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</si>
  <si>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</si>
  <si>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</si>
  <si>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</si>
  <si>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</si>
  <si>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</si>
  <si>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</si>
  <si>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</si>
  <si>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</si>
  <si>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</si>
  <si>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</si>
  <si>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</si>
  <si>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</si>
  <si>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</si>
  <si>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</si>
  <si>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</si>
  <si>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</si>
  <si>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</si>
  <si>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</si>
  <si>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</si>
  <si>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</si>
  <si>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</si>
  <si>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</si>
  <si>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</si>
  <si>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</si>
  <si>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</si>
  <si>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</si>
  <si>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</si>
  <si>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</si>
  <si>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</si>
  <si>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</si>
  <si>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</si>
  <si>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</si>
  <si>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</si>
  <si>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</si>
  <si>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</si>
  <si>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</si>
  <si>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</si>
  <si>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</si>
  <si>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</si>
  <si>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</si>
  <si>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</si>
  <si>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</si>
  <si>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</si>
  <si>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</si>
  <si>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</si>
  <si>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</si>
  <si>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</si>
  <si>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</si>
  <si>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</si>
  <si>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</si>
  <si>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</si>
  <si>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</si>
  <si>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</si>
  <si>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</si>
  <si>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</si>
  <si>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</si>
  <si>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</si>
  <si>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</si>
  <si>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</si>
  <si>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</si>
  <si>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</si>
  <si>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</si>
  <si>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</si>
  <si>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</si>
  <si>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</si>
  <si>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</si>
  <si>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</si>
  <si>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</si>
  <si>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</si>
  <si>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</si>
  <si>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</si>
  <si>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</si>
  <si>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</si>
  <si>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</si>
  <si>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</si>
  <si>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</si>
  <si>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</si>
  <si>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</si>
  <si>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</si>
  <si>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</si>
  <si>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</si>
  <si>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</si>
  <si>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</si>
  <si>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</si>
  <si>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</si>
  <si>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</si>
  <si>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</si>
  <si>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</si>
  <si>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</si>
  <si>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</si>
  <si>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</si>
  <si>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</si>
  <si>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</si>
  <si>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</si>
  <si>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</si>
  <si>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</si>
  <si>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</si>
  <si>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</si>
  <si>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</si>
  <si>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</si>
  <si>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</si>
  <si>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</si>
  <si>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</si>
  <si>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</si>
  <si>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</si>
  <si>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</si>
  <si>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</si>
  <si>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</si>
  <si>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</si>
  <si>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</si>
  <si>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</si>
  <si>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</si>
  <si>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</si>
  <si>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</si>
  <si>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</si>
  <si>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</si>
  <si>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</si>
  <si>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</si>
  <si>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</si>
  <si>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</si>
  <si>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</si>
  <si>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</si>
  <si>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</si>
  <si>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</si>
  <si>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</si>
  <si>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</si>
  <si>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</si>
  <si>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</si>
  <si>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</si>
  <si>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</si>
  <si>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</si>
  <si>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</si>
  <si>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</si>
  <si>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</si>
  <si>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</si>
  <si>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</si>
  <si>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</si>
  <si>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</si>
  <si>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</si>
  <si>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</si>
  <si>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</si>
  <si>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</si>
  <si>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</si>
  <si>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</si>
  <si>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</si>
  <si>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</si>
  <si>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</si>
  <si>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</si>
  <si>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</si>
  <si>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</si>
  <si>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</si>
  <si>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</si>
  <si>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</si>
  <si>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</si>
  <si>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</si>
  <si>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</si>
  <si>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</si>
  <si>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</si>
  <si>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</si>
  <si>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</si>
  <si>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</si>
  <si>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</si>
  <si>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</si>
  <si>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</si>
  <si>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</si>
  <si>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</si>
  <si>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</si>
  <si>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</si>
  <si>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</si>
  <si>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</si>
  <si>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</si>
  <si>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</si>
  <si>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</si>
  <si>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</si>
  <si>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</si>
  <si>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</si>
  <si>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</si>
  <si>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</si>
  <si>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</si>
  <si>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</si>
  <si>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</si>
  <si>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</si>
  <si>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</si>
  <si>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</si>
  <si>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</si>
  <si>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</si>
  <si>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</si>
  <si>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</si>
  <si>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</si>
  <si>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</si>
  <si>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</si>
  <si>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</si>
  <si>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</si>
  <si>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</si>
  <si>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</si>
  <si>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</si>
  <si>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</si>
  <si>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</si>
  <si>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</si>
  <si>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</si>
  <si>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</si>
  <si>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</si>
  <si>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</si>
  <si>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</si>
  <si>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</si>
  <si>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</si>
  <si>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</si>
  <si>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</si>
  <si>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</si>
  <si>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</si>
  <si>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</si>
  <si>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</si>
  <si>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</si>
  <si>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</si>
  <si>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</si>
  <si>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</si>
  <si>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</si>
  <si>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</si>
  <si>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</si>
  <si>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</si>
  <si>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</si>
  <si>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</si>
  <si>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</si>
  <si>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</si>
  <si>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</si>
  <si>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</si>
  <si>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</si>
  <si>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</si>
  <si>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</si>
  <si>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</si>
  <si>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</si>
  <si>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</si>
  <si>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</si>
  <si>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</si>
  <si>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</si>
  <si>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</si>
  <si>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</si>
  <si>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</si>
  <si>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</si>
  <si>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</si>
  <si>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</si>
  <si>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</si>
  <si>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</si>
  <si>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</si>
  <si>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</si>
  <si>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</si>
  <si>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</si>
  <si>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</si>
  <si>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</si>
  <si>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</si>
  <si>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</si>
  <si>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</si>
  <si>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</si>
  <si>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</si>
  <si>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</si>
  <si>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</si>
  <si>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</si>
  <si>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</si>
  <si>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</si>
  <si>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</si>
  <si>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</si>
  <si>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</si>
  <si>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</si>
  <si>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</si>
  <si>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</si>
  <si>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</si>
  <si>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</si>
  <si>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</si>
  <si>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</si>
  <si>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</si>
  <si>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</si>
  <si>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</si>
  <si>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</si>
  <si>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</si>
  <si>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</si>
  <si>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</si>
  <si>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</si>
  <si>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</si>
  <si>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</si>
  <si>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</si>
  <si>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</si>
  <si>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</si>
  <si>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</si>
  <si>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</si>
  <si>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</si>
  <si>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</si>
  <si>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</si>
  <si>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</si>
  <si>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</si>
  <si>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</si>
  <si>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</si>
  <si>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</si>
  <si>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</si>
  <si>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</si>
  <si>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</si>
  <si>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</si>
  <si>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</si>
  <si>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</si>
  <si>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</si>
  <si>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</si>
  <si>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</si>
  <si>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</si>
  <si>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</si>
  <si>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</si>
  <si>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</si>
  <si>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</si>
  <si>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</si>
  <si>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</si>
  <si>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</si>
  <si>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</si>
  <si>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</si>
  <si>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</si>
  <si>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</si>
  <si>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</si>
  <si>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</si>
  <si>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</si>
  <si>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</si>
  <si>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</si>
  <si>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</si>
  <si>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</si>
  <si>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</si>
  <si>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</si>
  <si>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</si>
  <si>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</si>
  <si>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</si>
  <si>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</si>
  <si>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</si>
  <si>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</si>
  <si>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</si>
  <si>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</si>
  <si>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</si>
  <si>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</si>
  <si>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</si>
  <si>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</si>
  <si>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</si>
  <si>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</si>
  <si>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</si>
  <si>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</si>
  <si>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</si>
  <si>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</si>
  <si>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</si>
  <si>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</si>
  <si>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</si>
  <si>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</si>
  <si>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</si>
  <si>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</si>
  <si>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</si>
  <si>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</si>
  <si>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</si>
  <si>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</si>
  <si>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</si>
  <si>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</si>
  <si>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</si>
  <si>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</si>
  <si>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</si>
  <si>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</si>
  <si>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</si>
  <si>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</si>
  <si>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</si>
  <si>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</si>
  <si>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</si>
  <si>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</si>
  <si>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</si>
  <si>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</si>
  <si>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</si>
  <si>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</si>
  <si>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</si>
  <si>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</si>
  <si>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</si>
  <si>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</si>
  <si>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</si>
  <si>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</si>
  <si>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</si>
  <si>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</si>
  <si>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</si>
  <si>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</si>
  <si>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</si>
  <si>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</si>
  <si>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</si>
  <si>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</si>
  <si>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</si>
  <si>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</si>
  <si>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</si>
  <si>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</si>
  <si>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</si>
  <si>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</si>
  <si>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</si>
  <si>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</si>
  <si>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</si>
  <si>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</si>
  <si>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</si>
  <si>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</si>
  <si>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</si>
  <si>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</si>
  <si>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</si>
  <si>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</si>
  <si>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</si>
  <si>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</si>
  <si>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</si>
  <si>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</si>
  <si>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</si>
  <si>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</si>
  <si>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</si>
  <si>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</si>
  <si>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</si>
  <si>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</si>
  <si>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</si>
  <si>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</si>
  <si>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</si>
  <si>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</si>
  <si>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</si>
  <si>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</si>
  <si>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</si>
  <si>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</si>
  <si>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</si>
  <si>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</si>
  <si>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</si>
  <si>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</si>
  <si>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</si>
  <si>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</si>
  <si>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</si>
  <si>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</si>
  <si>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</si>
  <si>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</si>
  <si>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</si>
  <si>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</si>
  <si>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</si>
  <si>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</si>
  <si>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</si>
  <si>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</si>
  <si>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</si>
  <si>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</si>
  <si>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</si>
  <si>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</si>
  <si>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</si>
  <si>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</si>
  <si>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</si>
  <si>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</si>
  <si>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</si>
  <si>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</si>
  <si>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</si>
  <si>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</si>
  <si>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</si>
  <si>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</si>
  <si>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</si>
  <si>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</si>
  <si>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</si>
  <si>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</si>
  <si>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</si>
  <si>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</si>
  <si>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</si>
  <si>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</si>
  <si>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</si>
  <si>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</si>
  <si>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</si>
  <si>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</si>
  <si>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</si>
  <si>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</si>
  <si>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</si>
  <si>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</si>
  <si>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</si>
  <si>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</si>
  <si>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</si>
  <si>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</si>
  <si>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</si>
  <si>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</si>
  <si>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</si>
  <si>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</si>
  <si>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</si>
  <si>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</si>
  <si>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</si>
  <si>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</si>
  <si>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</si>
  <si>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</si>
  <si>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</si>
  <si>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</si>
  <si>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</si>
  <si>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</si>
  <si>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</si>
  <si>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</si>
  <si>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</si>
  <si>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</si>
  <si>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</si>
  <si>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</si>
  <si>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</si>
  <si>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</si>
  <si>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</si>
  <si>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</si>
  <si>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</si>
  <si>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</si>
  <si>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</si>
  <si>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</si>
  <si>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</si>
  <si>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</si>
  <si>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</si>
  <si>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</si>
  <si>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</si>
  <si>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</si>
  <si>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</si>
  <si>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</si>
  <si>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</si>
  <si>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</si>
  <si>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</si>
  <si>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</si>
  <si>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</si>
  <si>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</si>
  <si>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</si>
  <si>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</si>
  <si>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</si>
  <si>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</si>
  <si>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</si>
  <si>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</si>
  <si>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</si>
  <si>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</si>
  <si>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</si>
  <si>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</si>
  <si>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</si>
  <si>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</si>
  <si>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</si>
  <si>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</si>
  <si>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</si>
  <si>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</si>
  <si>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</si>
  <si>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</si>
  <si>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</si>
  <si>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</si>
  <si>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</si>
  <si>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</si>
  <si>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</si>
  <si>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</si>
  <si>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</si>
  <si>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</si>
  <si>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</si>
  <si>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</si>
  <si>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</si>
  <si>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</si>
  <si>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</si>
  <si>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</si>
  <si>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</si>
  <si>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</si>
  <si>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</si>
  <si>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</si>
  <si>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</si>
  <si>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</si>
  <si>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</si>
  <si>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</si>
  <si>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</si>
  <si>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</si>
  <si>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</si>
  <si>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</si>
  <si>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</si>
  <si>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</si>
  <si>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</si>
  <si>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</si>
  <si>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</si>
  <si>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</si>
  <si>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</si>
  <si>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</si>
  <si>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</si>
  <si>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</si>
  <si>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</si>
  <si>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</si>
  <si>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</si>
  <si>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</si>
  <si>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</si>
  <si>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</si>
  <si>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</si>
  <si>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</si>
  <si>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</si>
  <si>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</si>
  <si>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</si>
  <si>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</si>
  <si>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</si>
  <si>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</si>
  <si>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</si>
  <si>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</si>
  <si>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</si>
  <si>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</si>
  <si>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</si>
  <si>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</si>
  <si>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</si>
  <si>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</si>
  <si>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</si>
  <si>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</si>
  <si>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</si>
  <si>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</si>
  <si>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</si>
  <si>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</si>
  <si>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</si>
  <si>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</si>
  <si>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</si>
  <si>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</si>
  <si>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</si>
  <si>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</si>
  <si>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</si>
  <si>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</si>
  <si>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</si>
  <si>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</si>
  <si>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</si>
  <si>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</si>
  <si>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</si>
  <si>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</si>
  <si>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</si>
  <si>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</si>
  <si>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</si>
  <si>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</si>
  <si>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</si>
  <si>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</si>
  <si>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</si>
  <si>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</si>
  <si>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</si>
  <si>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</si>
  <si>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</si>
  <si>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</si>
  <si>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</si>
  <si>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</si>
  <si>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</si>
  <si>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</si>
  <si>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</si>
  <si>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</si>
  <si>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</si>
  <si>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</si>
  <si>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</si>
  <si>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</si>
  <si>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</si>
  <si>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</si>
  <si>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</si>
  <si>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</si>
  <si>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</si>
  <si>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</si>
  <si>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</si>
  <si>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</si>
  <si>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</si>
  <si>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</si>
  <si>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</si>
  <si>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</si>
  <si>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</si>
  <si>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</si>
  <si>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</si>
  <si>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</si>
  <si>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</si>
  <si>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</si>
  <si>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</si>
  <si>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</si>
  <si>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</si>
  <si>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</si>
  <si>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</si>
  <si>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</si>
  <si>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</si>
  <si>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</si>
  <si>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</si>
  <si>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</si>
  <si>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</si>
  <si>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</si>
  <si>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</si>
  <si>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</si>
  <si>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</si>
  <si>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</si>
  <si>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</si>
  <si>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</si>
  <si>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</si>
  <si>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</si>
  <si>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</si>
  <si>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</si>
  <si>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</si>
  <si>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</si>
  <si>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</si>
  <si>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</si>
  <si>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</si>
  <si>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</si>
  <si>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</si>
  <si>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</si>
  <si>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</si>
  <si>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</si>
  <si>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</si>
  <si>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</si>
  <si>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</si>
  <si>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</si>
  <si>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</si>
  <si>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</si>
  <si>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</si>
  <si>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</si>
  <si>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</si>
  <si>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</si>
  <si>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</si>
  <si>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</si>
  <si>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</si>
  <si>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</si>
  <si>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</si>
  <si>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</si>
  <si>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</si>
  <si>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</si>
  <si>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</si>
  <si>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</si>
  <si>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</si>
  <si>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</si>
  <si>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</si>
  <si>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</si>
  <si>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</si>
  <si>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</si>
  <si>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</si>
  <si>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</si>
  <si>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</si>
  <si>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</si>
  <si>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</si>
  <si>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</si>
  <si>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</si>
  <si>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</si>
  <si>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</si>
  <si>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</si>
  <si>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</si>
  <si>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</si>
  <si>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</si>
  <si>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</si>
  <si>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</si>
  <si>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</si>
  <si>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</si>
  <si>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</si>
  <si>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</si>
  <si>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</si>
  <si>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</si>
  <si>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</si>
  <si>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</si>
  <si>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</si>
  <si>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</si>
  <si>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</si>
  <si>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</si>
  <si>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</si>
  <si>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</si>
  <si>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</si>
  <si>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</si>
  <si>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</si>
  <si>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</si>
  <si>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</si>
  <si>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</si>
  <si>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</si>
  <si>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</si>
  <si>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</si>
  <si>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</si>
  <si>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</si>
  <si>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</si>
  <si>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</si>
  <si>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</si>
  <si>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</si>
  <si>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</si>
  <si>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</si>
  <si>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</si>
  <si>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</si>
  <si>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</si>
  <si>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</si>
  <si>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</si>
  <si>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</si>
  <si>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</si>
  <si>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</si>
  <si>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</si>
  <si>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</si>
  <si>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</si>
  <si>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</si>
  <si>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</si>
  <si>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</si>
  <si>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</si>
  <si>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</si>
  <si>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</si>
  <si>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</si>
  <si>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</si>
  <si>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</si>
  <si>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</si>
  <si>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</si>
  <si>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</si>
  <si>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</si>
  <si>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</si>
  <si>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</si>
  <si>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</si>
  <si>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</si>
  <si>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</si>
  <si>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</si>
  <si>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</si>
  <si>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</si>
  <si>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</si>
  <si>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</si>
  <si>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</si>
  <si>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</si>
  <si>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</si>
  <si>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</si>
  <si>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</si>
  <si>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</si>
  <si>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</si>
  <si>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</si>
  <si>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</si>
  <si>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</si>
  <si>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</si>
  <si>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</si>
  <si>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</si>
  <si>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</si>
  <si>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</si>
  <si>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</si>
  <si>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</si>
  <si>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</si>
  <si>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</si>
  <si>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</si>
  <si>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</si>
  <si>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</si>
  <si>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</si>
  <si>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</si>
  <si>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</si>
  <si>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</si>
  <si>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</si>
  <si>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</si>
  <si>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</si>
  <si>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</si>
  <si>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</si>
  <si>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</si>
  <si>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</si>
  <si>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</si>
  <si>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</si>
  <si>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</si>
  <si>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</si>
  <si>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</si>
  <si>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</si>
  <si>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</si>
  <si>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</si>
  <si>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</si>
  <si>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</si>
  <si>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</si>
  <si>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</si>
  <si>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</si>
  <si>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</si>
  <si>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</si>
  <si>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</si>
  <si>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</si>
  <si>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</si>
  <si>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</si>
  <si>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</si>
  <si>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</si>
  <si>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</si>
  <si>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</si>
  <si>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</si>
  <si>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</si>
  <si>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</si>
  <si>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</si>
  <si>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</si>
  <si>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</si>
  <si>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</si>
  <si>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</si>
  <si>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</si>
  <si>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</si>
  <si>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</si>
  <si>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</si>
  <si>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</si>
  <si>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</si>
  <si>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</si>
  <si>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</si>
  <si>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</si>
  <si>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</si>
  <si>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</si>
  <si>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</si>
  <si>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</si>
  <si>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</si>
  <si>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</si>
  <si>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</si>
  <si>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</si>
  <si>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</si>
  <si>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</si>
  <si>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</si>
  <si>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</si>
  <si>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</si>
  <si>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</si>
  <si>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</si>
  <si>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</si>
  <si>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</si>
  <si>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</si>
  <si>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</si>
  <si>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</si>
  <si>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</si>
  <si>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</si>
  <si>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</si>
  <si>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</si>
  <si>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</si>
  <si>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</si>
  <si>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</si>
  <si>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</si>
  <si>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</si>
  <si>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</si>
  <si>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</si>
  <si>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</si>
  <si>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</si>
  <si>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</si>
  <si>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</si>
  <si>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</si>
  <si>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</si>
  <si>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</si>
  <si>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</si>
  <si>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</si>
  <si>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</si>
  <si>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</si>
  <si>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</si>
  <si>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</si>
  <si>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</si>
  <si>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</si>
  <si>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</si>
  <si>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</si>
  <si>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</si>
  <si>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</si>
  <si>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</si>
  <si>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</si>
  <si>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</si>
  <si>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</si>
  <si>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</si>
  <si>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</si>
  <si>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</si>
  <si>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</si>
  <si>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</si>
  <si>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</si>
  <si>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</si>
  <si>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</si>
  <si>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</si>
  <si>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</si>
  <si>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</si>
  <si>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</si>
  <si>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</si>
  <si>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</si>
  <si>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</si>
  <si>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</si>
  <si>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</si>
  <si>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</si>
  <si>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</si>
  <si>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</si>
  <si>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</si>
  <si>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</si>
  <si>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</si>
  <si>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</si>
  <si>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</si>
  <si>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</si>
  <si>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</si>
  <si>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</si>
  <si>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</si>
  <si>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</si>
  <si>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</si>
  <si>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</si>
  <si>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</si>
  <si>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</si>
  <si>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</si>
  <si>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</si>
  <si>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</si>
  <si>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</si>
  <si>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</si>
  <si>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</si>
  <si>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</si>
  <si>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</si>
  <si>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</si>
  <si>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</si>
  <si>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</si>
  <si>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</si>
  <si>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</si>
  <si>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</si>
  <si>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</si>
  <si>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</si>
  <si>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</si>
  <si>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</si>
  <si>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</si>
  <si>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</si>
  <si>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</si>
  <si>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</si>
  <si>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</si>
  <si>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</si>
  <si>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</si>
  <si>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</si>
  <si>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</si>
  <si>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</si>
  <si>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</si>
  <si>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</si>
  <si>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</si>
  <si>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</si>
  <si>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</si>
  <si>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</si>
  <si>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</si>
  <si>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</si>
  <si>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</si>
  <si>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</si>
  <si>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</si>
  <si>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</si>
  <si>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</si>
  <si>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</si>
  <si>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</si>
  <si>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</si>
  <si>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</si>
  <si>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</si>
  <si>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</si>
  <si>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</si>
  <si>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</si>
  <si>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</si>
  <si>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</si>
  <si>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</si>
  <si>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</si>
  <si>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</si>
  <si>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</si>
  <si>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</si>
  <si>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</si>
  <si>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</si>
  <si>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</si>
  <si>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</si>
  <si>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</si>
  <si>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</si>
  <si>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</si>
  <si>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</si>
  <si>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</si>
  <si>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</si>
  <si>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</si>
  <si>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</si>
  <si>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</si>
  <si>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</si>
  <si>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</si>
  <si>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</si>
  <si>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</si>
  <si>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</si>
  <si>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</si>
  <si>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</si>
  <si>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</si>
  <si>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</si>
  <si>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</si>
  <si>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</si>
  <si>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</si>
  <si>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</si>
  <si>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</si>
  <si>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</si>
  <si>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</si>
  <si>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</si>
  <si>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</si>
  <si>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</si>
  <si>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</si>
  <si>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</si>
  <si>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</si>
  <si>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</si>
  <si>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</si>
  <si>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</si>
  <si>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</si>
  <si>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</si>
  <si>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</si>
  <si>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</si>
  <si>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</si>
  <si>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</si>
  <si>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</si>
  <si>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</si>
  <si>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</si>
  <si>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</si>
  <si>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</si>
  <si>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</si>
  <si>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</si>
  <si>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</si>
  <si>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</si>
  <si>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</si>
  <si>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</si>
  <si>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</si>
  <si>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</si>
  <si>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</si>
  <si>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</si>
  <si>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</si>
  <si>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</si>
  <si>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</si>
  <si>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</si>
  <si>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</si>
  <si>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</si>
  <si>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</si>
  <si>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</si>
  <si>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</si>
  <si>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</si>
  <si>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</si>
  <si>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</si>
  <si>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</si>
  <si>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</si>
  <si>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</si>
  <si>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</si>
  <si>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</si>
  <si>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</si>
  <si>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</si>
  <si>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</si>
  <si>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</si>
  <si>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</si>
  <si>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</si>
  <si>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</si>
  <si>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</si>
  <si>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</si>
  <si>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</si>
  <si>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</si>
  <si>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</si>
  <si>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</si>
  <si>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</si>
  <si>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</si>
  <si>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</si>
  <si>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</si>
  <si>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</si>
  <si>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</si>
  <si>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</si>
  <si>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</si>
  <si>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</si>
  <si>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</si>
  <si>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</si>
  <si>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</si>
  <si>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</si>
  <si>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</si>
  <si>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</si>
  <si>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</si>
  <si>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</si>
  <si>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</si>
  <si>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</si>
  <si>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</si>
  <si>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</si>
  <si>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</si>
  <si>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</si>
  <si>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</si>
  <si>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</si>
  <si>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</si>
  <si>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</si>
  <si>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</si>
  <si>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</si>
  <si>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</si>
  <si>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</si>
  <si>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</si>
  <si>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</si>
  <si>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</si>
  <si>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</si>
  <si>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</si>
  <si>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</si>
  <si>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</si>
  <si>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</si>
  <si>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</si>
  <si>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</si>
  <si>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</si>
  <si>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</si>
  <si>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</si>
  <si>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</si>
  <si>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</si>
  <si>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</si>
  <si>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</si>
  <si>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</si>
  <si>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</si>
  <si>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</si>
  <si>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</si>
  <si>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</si>
  <si>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</si>
  <si>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</si>
  <si>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</si>
  <si>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</si>
  <si>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</si>
  <si>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</si>
  <si>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</si>
  <si>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</si>
  <si>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</si>
  <si>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</si>
  <si>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</si>
  <si>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</si>
  <si>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</si>
  <si>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</si>
  <si>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</si>
  <si>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</si>
  <si>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</si>
  <si>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</si>
  <si>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</si>
  <si>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</si>
  <si>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</si>
  <si>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</si>
  <si>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</si>
  <si>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</si>
  <si>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</si>
  <si>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</si>
  <si>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</si>
  <si>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</si>
  <si>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</si>
  <si>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</si>
  <si>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</si>
  <si>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</si>
  <si>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</si>
  <si>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</si>
  <si>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</si>
  <si>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</si>
  <si>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</si>
  <si>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</si>
  <si>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</si>
  <si>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</si>
  <si>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</si>
  <si>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</si>
  <si>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</si>
  <si>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</si>
  <si>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</si>
  <si>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</si>
  <si>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</si>
  <si>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</si>
  <si>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</si>
  <si>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</si>
  <si>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</si>
  <si>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</si>
  <si>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</si>
  <si>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</si>
  <si>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</si>
  <si>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</si>
  <si>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</si>
  <si>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</si>
  <si>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</si>
  <si>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</si>
  <si>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</si>
  <si>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</si>
  <si>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</si>
  <si>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</si>
  <si>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</si>
  <si>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</si>
  <si>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</si>
  <si>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</si>
  <si>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</si>
  <si>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</si>
  <si>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</si>
  <si>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</si>
  <si>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</si>
  <si>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</si>
  <si>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</si>
  <si>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</si>
  <si>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</si>
  <si>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</si>
  <si>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</si>
  <si>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</si>
  <si>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</si>
  <si>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</si>
  <si>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</si>
  <si>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</si>
  <si>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</si>
  <si>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</si>
  <si>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</si>
  <si>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</si>
  <si>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</si>
  <si>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</si>
  <si>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</si>
  <si>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</si>
  <si>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</si>
  <si>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</si>
  <si>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</si>
  <si>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</si>
  <si>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</si>
  <si>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</si>
  <si>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</si>
  <si>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</si>
  <si>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</si>
  <si>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</si>
  <si>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</si>
  <si>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</si>
  <si>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</si>
  <si>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</si>
  <si>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</si>
  <si>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</si>
  <si>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</si>
  <si>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</si>
  <si>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</si>
  <si>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</si>
  <si>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</si>
  <si>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</si>
  <si>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</si>
  <si>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</si>
  <si>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</si>
  <si>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</si>
  <si>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</si>
  <si>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</si>
  <si>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</si>
  <si>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</si>
  <si>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</si>
  <si>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</si>
  <si>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</si>
  <si>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</si>
  <si>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</si>
  <si>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</si>
  <si>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</si>
  <si>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</si>
  <si>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</si>
  <si>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</si>
  <si>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</si>
  <si>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</si>
  <si>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</si>
  <si>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</si>
  <si>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</si>
  <si>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</si>
  <si>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</si>
  <si>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</si>
  <si>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</si>
  <si>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</si>
  <si>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</si>
  <si>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</si>
  <si>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</si>
  <si>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</si>
  <si>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</si>
  <si>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</si>
  <si>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</si>
  <si>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</si>
  <si>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</si>
  <si>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</si>
  <si>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</si>
  <si>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</si>
  <si>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</si>
  <si>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</si>
  <si>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</si>
  <si>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</si>
  <si>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</si>
  <si>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</si>
  <si>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</si>
  <si>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</si>
  <si>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</si>
  <si>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</si>
  <si>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</si>
  <si>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</si>
  <si>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</si>
  <si>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</si>
  <si>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</si>
  <si>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</si>
  <si>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</si>
  <si>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</si>
  <si>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</si>
  <si>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</si>
  <si>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</si>
  <si>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</si>
  <si>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</si>
  <si>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</si>
  <si>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</si>
  <si>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</si>
  <si>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</si>
  <si>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</si>
  <si>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</si>
  <si>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</si>
  <si>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</si>
  <si>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</si>
  <si>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</si>
  <si>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</si>
  <si>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</si>
  <si>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</si>
  <si>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</si>
  <si>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</si>
  <si>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</si>
  <si>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</si>
  <si>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</si>
  <si>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</si>
  <si>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</si>
  <si>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</si>
  <si>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</si>
  <si>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</si>
  <si>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</si>
  <si>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</si>
  <si>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</si>
  <si>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</si>
  <si>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</si>
  <si>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</si>
  <si>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</si>
  <si>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</si>
  <si>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</si>
  <si>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</si>
  <si>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</si>
  <si>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</si>
  <si>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</si>
  <si>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</si>
  <si>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</si>
  <si>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</si>
  <si>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</si>
  <si>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</si>
  <si>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</si>
  <si>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</si>
  <si>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</si>
  <si>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</si>
  <si>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</si>
  <si>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</si>
  <si>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</si>
  <si>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</si>
  <si>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</si>
  <si>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</si>
  <si>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</si>
  <si>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</si>
  <si>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</si>
  <si>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</si>
  <si>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</si>
  <si>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</si>
  <si>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</si>
  <si>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</si>
  <si>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</si>
  <si>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</si>
  <si>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</si>
  <si>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</si>
  <si>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</si>
  <si>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</si>
  <si>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</si>
  <si>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</si>
  <si>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</si>
  <si>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</si>
  <si>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</si>
  <si>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</si>
  <si>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</si>
  <si>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</si>
  <si>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</si>
  <si>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</si>
  <si>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</si>
  <si>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</si>
  <si>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</si>
  <si>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</si>
  <si>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</si>
  <si>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</si>
  <si>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</si>
  <si>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</si>
  <si>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</si>
  <si>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</si>
  <si>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</si>
  <si>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</si>
  <si>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</si>
  <si>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</si>
  <si>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</si>
  <si>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</si>
  <si>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</si>
  <si>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</si>
  <si>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</si>
  <si>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</si>
  <si>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</si>
  <si>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</si>
  <si>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</si>
  <si>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</si>
  <si>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</si>
  <si>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</si>
  <si>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</si>
  <si>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</si>
  <si>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</si>
  <si>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</si>
  <si>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</si>
  <si>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</si>
  <si>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</si>
  <si>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</si>
  <si>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</si>
  <si>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</si>
  <si>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</si>
  <si>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</si>
  <si>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</si>
  <si>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</si>
  <si>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</si>
  <si>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</si>
  <si>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</si>
  <si>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</si>
  <si>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</si>
  <si>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</si>
  <si>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</si>
  <si>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</si>
  <si>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</si>
  <si>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</si>
  <si>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</si>
  <si>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</si>
  <si>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</si>
  <si>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</si>
  <si>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</si>
  <si>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</si>
  <si>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</si>
  <si>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</si>
  <si>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</si>
  <si>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</si>
  <si>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</si>
  <si>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</si>
  <si>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</si>
  <si>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</si>
  <si>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</si>
  <si>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</si>
  <si>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</si>
  <si>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</si>
  <si>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</si>
  <si>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</si>
  <si>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</si>
  <si>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</si>
  <si>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</si>
  <si>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</si>
  <si>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</si>
  <si>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</si>
  <si>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</si>
  <si>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</si>
  <si>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</si>
  <si>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</si>
  <si>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</si>
  <si>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</si>
  <si>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</si>
  <si>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</si>
  <si>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</si>
  <si>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</si>
  <si>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</si>
  <si>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</si>
  <si>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</si>
  <si>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</si>
  <si>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</si>
  <si>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</si>
  <si>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</si>
  <si>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</si>
  <si>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</si>
  <si>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</si>
  <si>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</si>
  <si>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</si>
  <si>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</si>
  <si>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</si>
  <si>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</si>
  <si>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</si>
  <si>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</si>
  <si>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</si>
  <si>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</si>
  <si>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</si>
  <si>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</si>
  <si>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</si>
  <si>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</si>
  <si>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</si>
  <si>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</si>
  <si>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</si>
  <si>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</si>
  <si>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</si>
  <si>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</si>
  <si>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</si>
  <si>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</si>
  <si>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</si>
  <si>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</si>
  <si>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</si>
  <si>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</si>
  <si>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</si>
  <si>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</si>
  <si>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</si>
  <si>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</si>
  <si>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</si>
  <si>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</si>
  <si>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</si>
  <si>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</si>
  <si>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</si>
  <si>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</si>
  <si>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</si>
  <si>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</si>
  <si>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</si>
  <si>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</si>
  <si>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</si>
  <si>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</si>
  <si>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</si>
  <si>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</si>
  <si>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</si>
  <si>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</si>
  <si>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</si>
  <si>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</si>
  <si>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</si>
  <si>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</si>
  <si>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</si>
  <si>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</si>
  <si>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</si>
  <si>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</si>
  <si>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</si>
  <si>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</si>
  <si>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</si>
  <si>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</si>
  <si>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</si>
  <si>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</si>
  <si>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</si>
  <si>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</si>
  <si>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</si>
  <si>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</si>
  <si>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</si>
  <si>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</si>
  <si>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</si>
  <si>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</si>
  <si>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</si>
  <si>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</si>
  <si>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</si>
  <si>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</si>
  <si>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</si>
  <si>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</si>
  <si>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</si>
  <si>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</si>
  <si>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</si>
  <si>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</si>
  <si>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</si>
  <si>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</si>
  <si>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</si>
  <si>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</si>
  <si>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</si>
  <si>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</si>
  <si>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</si>
  <si>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</si>
  <si>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</si>
  <si>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</si>
  <si>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</si>
  <si>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</si>
  <si>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</si>
  <si>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</si>
  <si>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</si>
  <si>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</si>
  <si>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</si>
  <si>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</si>
  <si>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</si>
  <si>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</si>
  <si>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</si>
  <si>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</si>
  <si>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</si>
  <si>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</si>
  <si>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</si>
  <si>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</si>
  <si>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</si>
  <si>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</si>
  <si>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</si>
  <si>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</si>
  <si>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</si>
  <si>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</si>
  <si>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</si>
  <si>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</si>
  <si>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</si>
  <si>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</si>
  <si>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</si>
  <si>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</si>
  <si>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</si>
  <si>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</si>
  <si>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</si>
  <si>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</si>
  <si>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</si>
  <si>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</si>
  <si>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</si>
  <si>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</si>
  <si>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</si>
  <si>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</si>
  <si>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</si>
  <si>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</si>
  <si>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</si>
  <si>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</si>
  <si>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</si>
  <si>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</si>
  <si>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</si>
  <si>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</si>
  <si>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</si>
  <si>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</si>
  <si>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</si>
  <si>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</si>
  <si>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</si>
  <si>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</si>
  <si>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</si>
  <si>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</si>
  <si>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</si>
  <si>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</si>
  <si>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</si>
  <si>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</si>
  <si>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</si>
  <si>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</si>
  <si>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</si>
  <si>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</si>
  <si>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</si>
  <si>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</si>
  <si>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</si>
  <si>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</si>
  <si>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</si>
  <si>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</si>
  <si>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</si>
  <si>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</si>
  <si>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</si>
  <si>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</si>
  <si>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</si>
  <si>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</si>
  <si>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</si>
  <si>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</si>
  <si>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</si>
  <si>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</si>
  <si>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</si>
  <si>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</si>
  <si>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</si>
  <si>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</si>
  <si>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</si>
  <si>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</si>
  <si>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</si>
  <si>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</si>
  <si>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</si>
  <si>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</si>
  <si>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</si>
  <si>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</si>
  <si>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</si>
  <si>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</si>
  <si>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</si>
  <si>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</si>
  <si>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</si>
  <si>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</si>
  <si>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</si>
  <si>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</si>
  <si>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</si>
  <si>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</si>
  <si>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</si>
  <si>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</si>
  <si>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</si>
  <si>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</si>
  <si>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</si>
  <si>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</si>
  <si>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</si>
  <si>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</si>
  <si>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</si>
  <si>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</si>
  <si>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</si>
  <si>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</si>
  <si>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</si>
  <si>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</si>
  <si>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</si>
  <si>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</si>
  <si>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</si>
  <si>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</si>
  <si>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</si>
  <si>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</si>
  <si>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</si>
  <si>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</si>
  <si>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</si>
  <si>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</si>
  <si>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</si>
  <si>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</si>
  <si>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</si>
  <si>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</si>
  <si>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</si>
  <si>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</si>
  <si>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</si>
  <si>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</si>
  <si>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</si>
  <si>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</si>
  <si>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</si>
  <si>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</si>
  <si>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</si>
  <si>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</si>
  <si>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</si>
  <si>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</si>
  <si>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</si>
  <si>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</si>
  <si>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</si>
  <si>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</si>
  <si>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</si>
  <si>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</si>
  <si>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</si>
  <si>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</si>
  <si>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</si>
  <si>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</si>
  <si>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</si>
  <si>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</si>
  <si>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</si>
  <si>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</si>
  <si>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</si>
  <si>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</si>
  <si>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</si>
  <si>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</si>
  <si>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</si>
  <si>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</si>
  <si>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</si>
  <si>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</si>
  <si>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</si>
  <si>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</si>
  <si>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</si>
  <si>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</si>
  <si>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</si>
  <si>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</si>
  <si>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</si>
  <si>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</si>
  <si>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</si>
  <si>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</si>
  <si>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</si>
  <si>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</si>
  <si>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</si>
  <si>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</si>
  <si>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</si>
  <si>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</si>
  <si>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</si>
  <si>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</si>
  <si>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</si>
  <si>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</si>
  <si>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</si>
  <si>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</si>
  <si>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</si>
  <si>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</si>
  <si>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</si>
  <si>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</si>
  <si>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</si>
  <si>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</si>
  <si>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</si>
  <si>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</si>
  <si>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</si>
  <si>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</si>
  <si>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</si>
  <si>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</si>
  <si>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</si>
  <si>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</si>
  <si>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</si>
  <si>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</si>
  <si>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</si>
  <si>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</si>
  <si>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</si>
  <si>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</si>
  <si>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</si>
  <si>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</si>
  <si>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</si>
  <si>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</si>
  <si>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</si>
  <si>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</si>
  <si>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</si>
  <si>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</si>
  <si>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</si>
  <si>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</si>
  <si>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</si>
  <si>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</si>
  <si>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</si>
  <si>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</si>
  <si>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</si>
  <si>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</si>
  <si>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</si>
  <si>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</si>
  <si>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</si>
  <si>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</si>
  <si>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</si>
  <si>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</si>
  <si>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</si>
  <si>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</si>
  <si>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</si>
  <si>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</si>
  <si>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</si>
  <si>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</si>
  <si>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</si>
  <si>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</si>
  <si>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</si>
  <si>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</si>
  <si>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</si>
  <si>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</si>
  <si>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</si>
  <si>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</si>
  <si>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</si>
  <si>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</si>
  <si>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</si>
  <si>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</si>
  <si>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</si>
  <si>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</si>
  <si>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</si>
  <si>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</si>
  <si>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</si>
  <si>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</si>
  <si>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</si>
  <si>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</si>
  <si>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</si>
  <si>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</si>
  <si>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</si>
  <si>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</si>
  <si>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</si>
  <si>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</si>
  <si>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</si>
  <si>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</si>
  <si>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</si>
  <si>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</si>
  <si>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</si>
  <si>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</si>
  <si>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</si>
  <si>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</si>
  <si>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</si>
  <si>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</si>
  <si>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</si>
  <si>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</si>
  <si>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</si>
  <si>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</si>
  <si>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</si>
  <si>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</si>
  <si>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</si>
  <si>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</si>
  <si>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</si>
  <si>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</si>
  <si>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</si>
  <si>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</si>
  <si>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</si>
  <si>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</si>
  <si>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</si>
  <si>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</si>
  <si>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</si>
  <si>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</si>
  <si>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</si>
  <si>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</si>
  <si>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</si>
  <si>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</si>
  <si>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</si>
  <si>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</si>
  <si>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</si>
  <si>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</si>
  <si>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</si>
  <si>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</si>
  <si>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</si>
  <si>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</si>
  <si>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</si>
  <si>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</si>
  <si>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</si>
  <si>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</si>
  <si>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</si>
  <si>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</si>
  <si>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</si>
  <si>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</si>
  <si>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</si>
  <si>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</si>
  <si>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</si>
  <si>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</si>
  <si>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</si>
  <si>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</si>
  <si>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</si>
  <si>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</si>
  <si>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</si>
  <si>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</si>
  <si>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</si>
  <si>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</si>
  <si>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</si>
  <si>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</si>
  <si>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</si>
  <si>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</si>
  <si>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</si>
  <si>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</si>
  <si>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</si>
  <si>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</si>
  <si>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</si>
  <si>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</si>
  <si>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</si>
  <si>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</si>
  <si>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</si>
  <si>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</si>
  <si>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</si>
  <si>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</si>
  <si>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</si>
  <si>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</si>
  <si>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</si>
  <si>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</si>
  <si>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</si>
  <si>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</si>
  <si>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</si>
  <si>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</si>
  <si>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</si>
  <si>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</si>
  <si>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</si>
  <si>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</si>
  <si>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</si>
  <si>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</si>
  <si>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</si>
  <si>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</si>
  <si>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</si>
  <si>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</si>
  <si>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</si>
  <si>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</si>
  <si>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</si>
  <si>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</si>
  <si>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</si>
  <si>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</si>
  <si>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</si>
  <si>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</si>
  <si>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</si>
  <si>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</si>
  <si>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</si>
  <si>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</si>
  <si>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</si>
  <si>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</si>
  <si>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</si>
  <si>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</si>
  <si>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</si>
  <si>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</si>
  <si>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</si>
  <si>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</si>
  <si>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</si>
  <si>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</si>
  <si>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</si>
  <si>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</si>
  <si>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</si>
  <si>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</si>
  <si>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</si>
  <si>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</si>
  <si>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</si>
  <si>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</si>
  <si>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</si>
  <si>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</si>
  <si>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</si>
  <si>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</si>
  <si>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</si>
  <si>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</si>
  <si>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</si>
  <si>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</si>
  <si>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</si>
  <si>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</si>
  <si>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</si>
  <si>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</si>
  <si>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</si>
  <si>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</si>
  <si>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</si>
  <si>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</si>
  <si>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</si>
  <si>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</si>
  <si>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</si>
  <si>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</si>
  <si>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</si>
  <si>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</si>
  <si>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</si>
  <si>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</si>
  <si>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</si>
  <si>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</si>
  <si>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</si>
  <si>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</si>
  <si>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</si>
  <si>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</si>
  <si>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</si>
  <si>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</si>
  <si>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</si>
  <si>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</si>
  <si>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</si>
  <si>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</si>
  <si>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</si>
  <si>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</si>
  <si>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</si>
  <si>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</si>
  <si>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</si>
  <si>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</si>
  <si>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</si>
  <si>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</si>
  <si>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</si>
  <si>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</si>
  <si>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</si>
  <si>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</si>
  <si>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</si>
  <si>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</si>
  <si>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</si>
  <si>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</si>
  <si>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</si>
  <si>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</si>
  <si>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</si>
  <si>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</si>
  <si>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</si>
  <si>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</si>
  <si>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</si>
  <si>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</si>
  <si>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</si>
  <si>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</si>
  <si>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</si>
  <si>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</si>
  <si>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</si>
  <si>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</si>
  <si>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</si>
  <si>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</si>
  <si>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</si>
  <si>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</si>
  <si>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</si>
  <si>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</si>
  <si>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</si>
  <si>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</si>
  <si>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</si>
  <si>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</si>
  <si>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</si>
  <si>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</si>
  <si>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</si>
  <si>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</si>
  <si>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</si>
  <si>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</si>
  <si>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</si>
  <si>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</si>
  <si>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</si>
  <si>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</si>
  <si>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</si>
  <si>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</si>
  <si>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</si>
  <si>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</si>
  <si>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</si>
  <si>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</si>
  <si>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</si>
  <si>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</si>
  <si>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</si>
  <si>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</si>
  <si>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</si>
  <si>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</si>
  <si>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</si>
  <si>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</si>
  <si>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</si>
  <si>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</si>
  <si>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</si>
  <si>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</si>
  <si>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</si>
  <si>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</si>
  <si>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</si>
  <si>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</si>
  <si>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</si>
  <si>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</si>
  <si>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</si>
  <si>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</si>
  <si>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</si>
  <si>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</si>
  <si>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</si>
  <si>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</si>
  <si>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</si>
  <si>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</si>
  <si>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</si>
  <si>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</si>
  <si>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</si>
  <si>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</si>
  <si>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</si>
  <si>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</si>
  <si>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</si>
  <si>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</si>
  <si>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</si>
  <si>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</si>
  <si>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</si>
  <si>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</si>
  <si>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</si>
  <si>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</si>
  <si>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</si>
  <si>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</si>
  <si>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</si>
  <si>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</si>
  <si>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</si>
  <si>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</si>
  <si>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</si>
  <si>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</si>
  <si>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</si>
  <si>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</si>
  <si>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</si>
  <si>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</si>
  <si>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</si>
  <si>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</si>
  <si>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</si>
  <si>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</si>
  <si>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</si>
  <si>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</si>
  <si>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</si>
  <si>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</si>
  <si>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</si>
  <si>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</si>
  <si>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</si>
  <si>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</si>
  <si>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</si>
  <si>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</si>
  <si>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</si>
  <si>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</si>
  <si>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</si>
  <si>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</si>
  <si>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</si>
  <si>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</si>
  <si>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</si>
  <si>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</si>
  <si>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</si>
  <si>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</si>
  <si>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</si>
  <si>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</si>
  <si>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</si>
  <si>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</si>
  <si>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</si>
  <si>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</si>
  <si>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</si>
  <si>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</si>
  <si>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</si>
  <si>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</si>
  <si>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</si>
  <si>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</si>
  <si>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</si>
  <si>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</si>
  <si>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</si>
  <si>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</si>
  <si>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</si>
  <si>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</si>
  <si>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</si>
  <si>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</si>
  <si>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</si>
  <si>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</si>
  <si>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</si>
  <si>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</si>
  <si>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</si>
  <si>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</si>
  <si>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</si>
  <si>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</si>
  <si>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</si>
  <si>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</si>
  <si>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</si>
  <si>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</si>
  <si>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</si>
  <si>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</si>
  <si>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</si>
  <si>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</si>
  <si>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</si>
  <si>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</si>
  <si>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</si>
  <si>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</si>
  <si>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</si>
  <si>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</si>
  <si>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</si>
  <si>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</si>
  <si>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</si>
  <si>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</si>
  <si>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</si>
  <si>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</si>
  <si>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</si>
  <si>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</si>
  <si>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</si>
  <si>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</si>
  <si>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</si>
  <si>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</si>
  <si>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</si>
  <si>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</si>
  <si>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</si>
  <si>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</si>
  <si>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</si>
  <si>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</si>
  <si>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</si>
  <si>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</si>
  <si>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</si>
  <si>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</si>
  <si>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</si>
  <si>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</si>
  <si>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</si>
  <si>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</si>
  <si>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</si>
  <si>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</si>
  <si>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</si>
  <si>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</si>
  <si>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</si>
  <si>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</si>
  <si>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</si>
  <si>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</si>
  <si>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</si>
  <si>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</si>
  <si>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</si>
  <si>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</si>
  <si>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</si>
  <si>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</si>
  <si>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</si>
  <si>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</si>
  <si>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</si>
  <si>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</si>
  <si>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</si>
  <si>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</si>
  <si>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</si>
  <si>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</si>
  <si>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</si>
  <si>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</si>
  <si>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</si>
  <si>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</si>
  <si>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</si>
  <si>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</si>
  <si>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</si>
  <si>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</si>
  <si>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</si>
  <si>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</si>
  <si>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</si>
  <si>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</si>
  <si>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</si>
  <si>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</si>
  <si>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</si>
  <si>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</si>
  <si>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</si>
  <si>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</si>
  <si>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</si>
  <si>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</si>
  <si>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</si>
  <si>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</si>
  <si>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</si>
  <si>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</si>
  <si>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</si>
  <si>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</si>
  <si>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</si>
  <si>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</si>
  <si>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</si>
  <si>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</si>
  <si>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</si>
  <si>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</si>
  <si>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</si>
  <si>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</si>
  <si>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</si>
  <si>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</si>
  <si>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</si>
  <si>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</si>
  <si>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</si>
  <si>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</si>
  <si>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</si>
  <si>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</si>
  <si>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</si>
  <si>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</si>
  <si>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</si>
  <si>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</si>
  <si>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</si>
  <si>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</si>
  <si>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</si>
  <si>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</si>
  <si>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</si>
  <si>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</si>
  <si>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</si>
  <si>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</si>
  <si>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</si>
  <si>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</si>
  <si>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</si>
  <si>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</si>
  <si>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</si>
  <si>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</si>
  <si>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</si>
  <si>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</si>
  <si>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</si>
  <si>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</si>
  <si>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</si>
  <si>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</si>
  <si>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</si>
  <si>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</si>
  <si>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</si>
  <si>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</si>
  <si>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</si>
  <si>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</si>
  <si>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</si>
  <si>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</si>
  <si>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</si>
  <si>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</si>
  <si>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</si>
  <si>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</si>
  <si>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</si>
  <si>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</si>
  <si>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</si>
  <si>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</si>
  <si>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</si>
  <si>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</si>
  <si>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</si>
  <si>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</si>
  <si>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</si>
  <si>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</si>
  <si>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</si>
  <si>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</si>
  <si>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</si>
  <si>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</si>
  <si>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</si>
  <si>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</si>
  <si>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</si>
  <si>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</si>
  <si>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</si>
  <si>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</si>
  <si>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</si>
  <si>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</si>
  <si>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</si>
  <si>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</si>
  <si>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</si>
  <si>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</si>
  <si>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</si>
  <si>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</si>
  <si>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</si>
  <si>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</si>
  <si>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</si>
  <si>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</si>
  <si>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</si>
  <si>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</si>
  <si>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</si>
  <si>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</si>
  <si>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</si>
  <si>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</si>
  <si>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</si>
  <si>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</si>
  <si>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</si>
  <si>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</si>
  <si>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</si>
  <si>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</si>
  <si>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</si>
  <si>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</si>
  <si>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</si>
  <si>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</si>
  <si>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</si>
  <si>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</si>
  <si>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</si>
  <si>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</si>
  <si>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</si>
  <si>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</si>
  <si>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</si>
  <si>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</si>
  <si>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</si>
  <si>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</si>
  <si>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</si>
  <si>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</si>
  <si>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</si>
  <si>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</si>
  <si>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</si>
  <si>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</si>
  <si>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</si>
  <si>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</si>
  <si>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</si>
  <si>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</si>
  <si>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</si>
  <si>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</si>
  <si>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</si>
  <si>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</si>
  <si>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</si>
  <si>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</si>
  <si>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</si>
  <si>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</si>
  <si>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</si>
  <si>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</si>
  <si>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</si>
  <si>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</si>
  <si>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</si>
  <si>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</si>
  <si>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</si>
  <si>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</si>
  <si>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</si>
  <si>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</si>
  <si>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</si>
  <si>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</si>
  <si>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</si>
  <si>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</si>
  <si>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</si>
  <si>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</si>
  <si>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</si>
  <si>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</si>
  <si>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</si>
  <si>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</si>
  <si>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</si>
  <si>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</si>
  <si>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</si>
  <si>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</si>
  <si>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</si>
  <si>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</si>
  <si>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</si>
  <si>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</si>
  <si>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</si>
  <si>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</si>
  <si>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</si>
  <si>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</si>
  <si>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</si>
  <si>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</si>
  <si>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</si>
  <si>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</si>
  <si>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</si>
  <si>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</si>
  <si>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</si>
  <si>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</si>
  <si>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</si>
  <si>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</si>
  <si>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</si>
  <si>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</si>
  <si>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</si>
  <si>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</si>
  <si>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</si>
  <si>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</si>
  <si>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</si>
  <si>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</si>
  <si>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</si>
  <si>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</si>
  <si>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</si>
  <si>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</si>
  <si>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</si>
  <si>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</si>
  <si>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</si>
  <si>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</si>
  <si>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</si>
  <si>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</si>
  <si>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</si>
  <si>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</si>
  <si>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</si>
  <si>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</si>
  <si>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</si>
  <si>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</si>
  <si>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</si>
  <si>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</si>
  <si>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</si>
  <si>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</si>
  <si>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</si>
  <si>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</si>
  <si>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</si>
  <si>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</si>
  <si>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</si>
  <si>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</si>
  <si>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</si>
  <si>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</si>
  <si>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</si>
  <si>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</si>
  <si>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</si>
  <si>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</si>
  <si>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</si>
  <si>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</si>
  <si>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</si>
  <si>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</si>
  <si>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</si>
  <si>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</si>
  <si>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</si>
  <si>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</si>
  <si>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</si>
  <si>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</si>
  <si>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</si>
  <si>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</si>
  <si>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</si>
  <si>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</si>
  <si>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</si>
  <si>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</si>
  <si>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</si>
  <si>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</si>
  <si>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</si>
  <si>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</si>
  <si>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</si>
  <si>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</si>
  <si>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</si>
  <si>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</si>
  <si>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</si>
  <si>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</si>
  <si>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</si>
  <si>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</si>
  <si>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</si>
  <si>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</si>
  <si>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</si>
  <si>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</si>
  <si>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</si>
  <si>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</si>
  <si>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</si>
  <si>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</si>
  <si>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</si>
  <si>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</si>
  <si>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</si>
  <si>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</si>
  <si>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</si>
  <si>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</si>
  <si>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</si>
  <si>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</si>
  <si>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</si>
  <si>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</si>
  <si>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</si>
  <si>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</si>
  <si>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</si>
  <si>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</si>
  <si>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</si>
  <si>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</si>
  <si>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</si>
  <si>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</si>
  <si>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</si>
  <si>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</si>
  <si>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</si>
  <si>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</si>
  <si>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</si>
  <si>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</si>
  <si>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</si>
  <si>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</si>
  <si>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</si>
  <si>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</si>
  <si>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</si>
  <si>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</si>
  <si>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</si>
  <si>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</si>
  <si>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</si>
  <si>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</si>
  <si>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</si>
  <si>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</si>
  <si>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</si>
  <si>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</si>
  <si>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</si>
  <si>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</si>
  <si>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</si>
  <si>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</si>
  <si>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</si>
  <si>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</si>
  <si>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</si>
  <si>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</si>
  <si>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</si>
  <si>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</si>
  <si>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</si>
  <si>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</si>
  <si>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</si>
  <si>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</si>
  <si>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</si>
  <si>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</si>
  <si>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</si>
  <si>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</si>
  <si>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</si>
  <si>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</si>
  <si>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</si>
  <si>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</si>
  <si>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</si>
  <si>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</si>
  <si>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</si>
  <si>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</si>
  <si>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</si>
  <si>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</si>
  <si>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</si>
  <si>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</si>
  <si>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</si>
  <si>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</si>
  <si>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</si>
  <si>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</si>
  <si>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</si>
  <si>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</si>
  <si>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</si>
  <si>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</si>
  <si>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</si>
  <si>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</si>
  <si>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</si>
  <si>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</si>
  <si>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</si>
  <si>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</si>
  <si>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</si>
  <si>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</si>
  <si>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</si>
  <si>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</si>
  <si>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</si>
  <si>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</si>
  <si>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</si>
  <si>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</si>
  <si>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</si>
  <si>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</si>
  <si>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</si>
  <si>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</si>
  <si>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</si>
  <si>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</si>
  <si>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</si>
  <si>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</si>
  <si>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</si>
  <si>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</si>
  <si>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</si>
  <si>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</si>
  <si>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</si>
  <si>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</si>
  <si>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</si>
  <si>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</si>
  <si>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</si>
  <si>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</si>
  <si>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</si>
  <si>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</si>
  <si>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</si>
  <si>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</si>
  <si>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</si>
  <si>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</si>
  <si>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</si>
  <si>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</si>
  <si>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</si>
  <si>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</si>
  <si>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</si>
  <si>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</si>
  <si>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</si>
  <si>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</si>
  <si>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</si>
  <si>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</si>
  <si>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</si>
  <si>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</si>
  <si>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</si>
  <si>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</si>
  <si>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</si>
  <si>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</si>
  <si>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</si>
  <si>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</si>
  <si>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</si>
  <si>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</si>
  <si>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</si>
  <si>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</si>
  <si>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</si>
  <si>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</si>
  <si>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</si>
  <si>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</si>
  <si>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</si>
  <si>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</si>
  <si>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</si>
  <si>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</si>
  <si>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</si>
  <si>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</si>
  <si>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</si>
  <si>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</si>
  <si>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</si>
  <si>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</si>
  <si>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</si>
  <si>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</si>
  <si>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</si>
  <si>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</si>
  <si>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</si>
  <si>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</si>
  <si>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</si>
  <si>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</si>
  <si>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</si>
  <si>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</si>
  <si>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</si>
  <si>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</si>
  <si>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</si>
  <si>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</si>
  <si>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</si>
  <si>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</si>
  <si>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</si>
  <si>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</si>
  <si>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</si>
  <si>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</si>
  <si>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</si>
  <si>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</si>
  <si>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</si>
  <si>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</si>
  <si>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</si>
  <si>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</si>
  <si>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</si>
  <si>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</si>
  <si>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</si>
  <si>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</si>
  <si>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</si>
  <si>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</si>
  <si>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</si>
  <si>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</si>
  <si>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</si>
  <si>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</si>
  <si>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</si>
  <si>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</si>
  <si>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</si>
  <si>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</si>
  <si>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</si>
  <si>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</si>
  <si>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</si>
  <si>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</si>
  <si>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</si>
  <si>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</si>
  <si>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</si>
  <si>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</si>
  <si>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</si>
  <si>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</si>
  <si>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</si>
  <si>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</si>
  <si>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</si>
  <si>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</si>
  <si>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</si>
  <si>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</si>
  <si>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</si>
  <si>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</si>
  <si>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</si>
  <si>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</si>
  <si>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</si>
  <si>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</si>
  <si>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</si>
  <si>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</si>
  <si>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</si>
  <si>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</si>
  <si>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</si>
  <si>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</si>
  <si>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</si>
  <si>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</si>
  <si>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</si>
  <si>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</si>
  <si>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</si>
  <si>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</si>
  <si>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</si>
  <si>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</si>
  <si>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</si>
  <si>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</si>
  <si>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</si>
  <si>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</si>
  <si>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</si>
  <si>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</si>
  <si>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</si>
  <si>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</si>
  <si>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</si>
  <si>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</si>
  <si>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</si>
  <si>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</si>
  <si>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</si>
  <si>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</si>
  <si>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</si>
  <si>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</si>
  <si>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</si>
  <si>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</si>
  <si>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</si>
  <si>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</si>
  <si>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</si>
  <si>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</si>
  <si>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</si>
  <si>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</si>
  <si>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</si>
  <si>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</si>
  <si>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</si>
  <si>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</si>
  <si>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</si>
  <si>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</si>
  <si>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</si>
  <si>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</si>
  <si>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</si>
  <si>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</si>
  <si>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</si>
  <si>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</si>
  <si>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</si>
  <si>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</si>
  <si>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</si>
  <si>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</si>
  <si>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</si>
  <si>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</si>
  <si>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</si>
  <si>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</si>
  <si>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</si>
  <si>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</si>
  <si>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</si>
  <si>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</si>
  <si>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</si>
  <si>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</si>
  <si>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</si>
  <si>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</si>
  <si>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</si>
  <si>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</si>
  <si>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</si>
  <si>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</si>
  <si>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</si>
  <si>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</si>
  <si>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</si>
  <si>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</si>
  <si>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</si>
  <si>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</si>
  <si>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</si>
  <si>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</si>
  <si>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</si>
  <si>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</si>
  <si>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</si>
  <si>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</si>
  <si>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</si>
  <si>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</si>
  <si>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</si>
  <si>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</si>
  <si>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</si>
  <si>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</si>
  <si>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</si>
  <si>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</si>
  <si>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</si>
  <si>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</si>
  <si>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</si>
  <si>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</si>
  <si>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</si>
  <si>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</si>
  <si>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</si>
  <si>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</si>
  <si>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</si>
  <si>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</si>
  <si>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</si>
  <si>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</si>
  <si>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</si>
  <si>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</si>
  <si>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</si>
  <si>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</si>
  <si>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</si>
  <si>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</si>
  <si>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</si>
  <si>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</si>
  <si>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</si>
  <si>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</si>
  <si>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</si>
  <si>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</si>
  <si>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</si>
  <si>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</si>
  <si>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</si>
  <si>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</si>
  <si>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</si>
  <si>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</si>
  <si>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</si>
  <si>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</si>
  <si>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</si>
  <si>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</si>
  <si>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</si>
  <si>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</si>
  <si>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</si>
  <si>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</si>
  <si>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</si>
  <si>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</si>
  <si>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</si>
  <si>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</si>
  <si>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</si>
  <si>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</si>
  <si>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</si>
  <si>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</si>
  <si>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</si>
  <si>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</si>
  <si>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</si>
  <si>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</si>
  <si>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</si>
  <si>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</si>
  <si>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</si>
  <si>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</si>
  <si>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</si>
  <si>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</si>
  <si>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</si>
  <si>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</si>
  <si>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</si>
  <si>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</si>
  <si>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</si>
  <si>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</si>
  <si>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</si>
  <si>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</si>
  <si>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</si>
  <si>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</si>
  <si>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</si>
  <si>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</si>
  <si>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</si>
  <si>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</si>
  <si>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</si>
  <si>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</si>
  <si>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</si>
  <si>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</si>
  <si>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</si>
  <si>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</si>
  <si>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</si>
  <si>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</si>
  <si>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</si>
  <si>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</si>
  <si>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</si>
  <si>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</si>
  <si>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</si>
  <si>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</si>
  <si>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</si>
  <si>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</si>
  <si>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</si>
  <si>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</si>
  <si>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</si>
  <si>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</si>
  <si>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</si>
  <si>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</si>
  <si>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</si>
  <si>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</si>
  <si>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</si>
  <si>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</si>
  <si>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</si>
  <si>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</si>
  <si>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</si>
  <si>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</si>
  <si>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</si>
  <si>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</si>
  <si>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</si>
  <si>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</si>
  <si>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</si>
  <si>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</si>
  <si>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</si>
  <si>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</si>
  <si>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</si>
  <si>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</si>
  <si>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</si>
  <si>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</si>
  <si>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</si>
  <si>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</si>
  <si>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</si>
  <si>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</si>
  <si>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</si>
  <si>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</si>
  <si>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</si>
  <si>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</si>
  <si>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</si>
  <si>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</si>
  <si>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</si>
  <si>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</si>
  <si>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</si>
  <si>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</si>
  <si>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</si>
  <si>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</si>
  <si>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</si>
  <si>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</si>
  <si>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</si>
  <si>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</si>
  <si>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</si>
  <si>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</si>
  <si>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</si>
  <si>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</si>
  <si>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</si>
  <si>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</si>
  <si>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</si>
  <si>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</si>
  <si>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</si>
  <si>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</si>
  <si>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</si>
  <si>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</si>
  <si>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</si>
  <si>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</si>
  <si>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</si>
  <si>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</si>
  <si>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</si>
  <si>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</si>
  <si>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</si>
  <si>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</si>
  <si>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</si>
  <si>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</si>
  <si>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</si>
  <si>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</si>
  <si>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</si>
  <si>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</si>
  <si>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</si>
  <si>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</si>
  <si>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</si>
  <si>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</si>
  <si>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</si>
  <si>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</si>
  <si>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</si>
  <si>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</si>
  <si>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</si>
  <si>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</si>
  <si>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</si>
  <si>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</si>
  <si>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</si>
  <si>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</si>
  <si>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</si>
  <si>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</si>
  <si>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</si>
  <si>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</si>
  <si>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</si>
  <si>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</si>
  <si>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</si>
  <si>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</si>
  <si>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</si>
  <si>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</si>
  <si>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</si>
  <si>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</si>
  <si>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</si>
  <si>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</si>
  <si>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</si>
  <si>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</si>
  <si>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</si>
  <si>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</si>
  <si>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</si>
  <si>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</si>
  <si>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</si>
  <si>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</si>
  <si>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</si>
  <si>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</si>
  <si>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</si>
  <si>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</si>
  <si>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</si>
  <si>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</si>
  <si>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</si>
  <si>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</si>
  <si>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</si>
  <si>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</si>
  <si>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</si>
  <si>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</si>
  <si>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</si>
  <si>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</si>
  <si>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</si>
  <si>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</si>
  <si>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</si>
  <si>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</si>
  <si>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</si>
  <si>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</si>
  <si>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</si>
  <si>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</si>
  <si>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</si>
  <si>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</si>
  <si>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</si>
  <si>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</si>
  <si>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</si>
  <si>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</si>
  <si>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</si>
  <si>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</si>
  <si>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</si>
  <si>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</si>
  <si>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</si>
  <si>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</si>
  <si>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</si>
  <si>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</si>
  <si>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</si>
  <si>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</si>
  <si>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</si>
  <si>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</si>
  <si>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</si>
  <si>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</si>
  <si>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</si>
  <si>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</si>
  <si>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</si>
  <si>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</si>
  <si>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</si>
  <si>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</si>
  <si>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</si>
  <si>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</si>
  <si>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</si>
  <si>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</si>
  <si>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</si>
  <si>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</si>
  <si>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</si>
  <si>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</si>
  <si>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</si>
  <si>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</si>
  <si>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</si>
  <si>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</si>
  <si>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</si>
  <si>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</si>
  <si>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</si>
  <si>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</si>
  <si>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</si>
  <si>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</si>
  <si>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</si>
  <si>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</si>
  <si>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</si>
  <si>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</si>
  <si>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</si>
  <si>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</si>
  <si>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</si>
  <si>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</si>
  <si>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</si>
  <si>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</si>
  <si>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</si>
  <si>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</si>
  <si>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</si>
  <si>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</si>
  <si>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</si>
  <si>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</si>
  <si>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</si>
  <si>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</si>
  <si>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</si>
  <si>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</si>
  <si>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</si>
  <si>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</si>
  <si>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</si>
  <si>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</si>
  <si>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</si>
  <si>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</si>
  <si>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</si>
  <si>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</si>
  <si>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</si>
  <si>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</si>
  <si>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</si>
  <si>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</si>
  <si>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</si>
  <si>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</si>
  <si>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</si>
  <si>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</si>
  <si>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</si>
  <si>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</si>
  <si>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</si>
  <si>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</si>
  <si>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</si>
  <si>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</si>
  <si>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</si>
  <si>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</si>
  <si>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</si>
  <si>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</si>
  <si>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</si>
  <si>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</si>
  <si>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</si>
  <si>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</si>
  <si>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</si>
  <si>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</si>
  <si>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</si>
  <si>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</si>
  <si>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</si>
  <si>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</si>
  <si>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</si>
  <si>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</si>
  <si>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</si>
  <si>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</si>
  <si>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</si>
  <si>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</si>
  <si>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</si>
  <si>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</si>
  <si>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</si>
  <si>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</si>
  <si>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</si>
  <si>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</si>
  <si>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</si>
  <si>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</si>
  <si>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</si>
  <si>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</si>
  <si>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</si>
  <si>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</si>
  <si>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</si>
  <si>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</si>
  <si>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</si>
  <si>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</si>
  <si>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</si>
  <si>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</si>
  <si>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</si>
  <si>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</si>
  <si>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</si>
  <si>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</si>
  <si>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</si>
  <si>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</si>
  <si>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</si>
  <si>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</si>
  <si>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</si>
  <si>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</si>
  <si>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</si>
  <si>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</si>
  <si>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</si>
  <si>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</si>
  <si>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</si>
  <si>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</si>
  <si>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</si>
  <si>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</si>
  <si>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</si>
  <si>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</si>
  <si>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</si>
  <si>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</si>
  <si>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</si>
  <si>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</si>
  <si>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</si>
  <si>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</si>
  <si>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</si>
  <si>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</si>
  <si>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</si>
  <si>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</si>
  <si>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</si>
  <si>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</si>
  <si>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</si>
  <si>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</si>
  <si>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</si>
  <si>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</si>
  <si>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</si>
  <si>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</si>
  <si>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</si>
  <si>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</si>
  <si>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</si>
  <si>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</si>
  <si>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</si>
  <si>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</si>
  <si>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</si>
  <si>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</si>
  <si>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</si>
  <si>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</si>
  <si>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</si>
  <si>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</si>
  <si>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</si>
  <si>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</si>
  <si>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</si>
  <si>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</si>
  <si>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</si>
  <si>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</si>
  <si>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</si>
  <si>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</si>
  <si>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</si>
  <si>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</si>
  <si>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</si>
  <si>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</si>
  <si>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</si>
  <si>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</si>
  <si>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</si>
  <si>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</si>
  <si>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</si>
  <si>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</si>
  <si>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</si>
  <si>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</si>
  <si>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</si>
  <si>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</si>
  <si>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</si>
  <si>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</si>
  <si>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</si>
  <si>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</si>
  <si>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</si>
  <si>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</si>
  <si>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</si>
  <si>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</si>
  <si>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</si>
  <si>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</si>
  <si>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</si>
  <si>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</si>
  <si>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</si>
  <si>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</si>
  <si>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</si>
  <si>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</si>
  <si>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</si>
  <si>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</si>
  <si>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</si>
  <si>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</si>
  <si>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</si>
  <si>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</si>
  <si>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</si>
  <si>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</si>
  <si>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</si>
  <si>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</si>
  <si>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</si>
  <si>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</si>
  <si>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</si>
  <si>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</si>
  <si>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</si>
  <si>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</si>
  <si>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</si>
  <si>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</si>
  <si>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</si>
  <si>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</si>
  <si>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</si>
  <si>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</si>
  <si>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</si>
  <si>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</si>
  <si>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</si>
  <si>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</si>
  <si>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</si>
  <si>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</si>
  <si>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</si>
  <si>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</si>
  <si>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</si>
  <si>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</si>
  <si>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</si>
  <si>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</si>
  <si>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</si>
  <si>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</si>
  <si>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</si>
  <si>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</si>
  <si>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</si>
  <si>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</si>
  <si>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</si>
  <si>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</si>
  <si>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</si>
  <si>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</si>
  <si>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</si>
  <si>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</si>
  <si>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</si>
  <si>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</si>
  <si>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</si>
  <si>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</si>
  <si>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</si>
  <si>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</si>
  <si>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</si>
  <si>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</si>
  <si>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</si>
  <si>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</si>
  <si>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</si>
  <si>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</si>
  <si>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</si>
  <si>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</si>
  <si>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</si>
  <si>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</si>
  <si>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</si>
  <si>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</si>
  <si>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</si>
  <si>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</si>
  <si>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</si>
  <si>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</si>
  <si>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</si>
  <si>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</si>
  <si>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</si>
  <si>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</si>
  <si>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</si>
  <si>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</si>
  <si>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</si>
  <si>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</si>
  <si>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</si>
  <si>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</si>
  <si>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</si>
  <si>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</si>
  <si>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</si>
  <si>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</si>
  <si>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</si>
  <si>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</si>
  <si>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</si>
  <si>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</si>
  <si>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</si>
  <si>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</si>
  <si>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</si>
  <si>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</si>
  <si>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</si>
  <si>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</si>
  <si>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</si>
  <si>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</si>
  <si>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</si>
  <si>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</si>
  <si>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</si>
  <si>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</si>
  <si>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</si>
  <si>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</si>
  <si>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</si>
  <si>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</si>
  <si>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</si>
  <si>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</si>
  <si>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</si>
  <si>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</si>
  <si>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</si>
  <si>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</si>
  <si>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</si>
  <si>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</si>
  <si>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</si>
  <si>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</si>
  <si>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</si>
  <si>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</si>
  <si>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</si>
  <si>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</si>
  <si>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</si>
  <si>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</si>
  <si>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</si>
  <si>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</si>
  <si>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</si>
  <si>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</si>
  <si>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</si>
  <si>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</si>
  <si>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</si>
  <si>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</si>
  <si>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</si>
  <si>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</si>
  <si>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</si>
  <si>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</si>
  <si>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</si>
  <si>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</si>
  <si>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</si>
  <si>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</si>
  <si>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</si>
  <si>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</si>
  <si>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</si>
  <si>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</si>
  <si>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</si>
  <si>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</si>
  <si>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</si>
  <si>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</si>
  <si>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</si>
  <si>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</si>
  <si>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</si>
  <si>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</si>
  <si>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</si>
  <si>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</si>
  <si>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</si>
  <si>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</si>
  <si>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</si>
  <si>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</si>
  <si>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</si>
  <si>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</si>
  <si>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</si>
  <si>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</si>
  <si>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</si>
  <si>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</si>
  <si>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</si>
  <si>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</si>
  <si>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</si>
  <si>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</si>
  <si>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</si>
  <si>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</si>
  <si>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</si>
  <si>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</si>
  <si>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</si>
  <si>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</si>
  <si>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</si>
  <si>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</si>
  <si>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</si>
  <si>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</si>
  <si>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</si>
  <si>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</si>
  <si>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</si>
  <si>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</si>
  <si>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</si>
  <si>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</si>
  <si>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</si>
  <si>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</si>
  <si>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</si>
  <si>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</si>
  <si>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</si>
  <si>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</si>
  <si>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</si>
  <si>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</si>
  <si>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</si>
  <si>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</si>
  <si>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</si>
  <si>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</si>
  <si>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</si>
  <si>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</si>
  <si>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</si>
  <si>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</si>
  <si>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</si>
  <si>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</si>
  <si>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</si>
  <si>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</si>
  <si>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</si>
  <si>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</si>
  <si>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</si>
  <si>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</si>
  <si>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</si>
  <si>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</si>
  <si>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</si>
  <si>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</si>
  <si>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</si>
  <si>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</si>
  <si>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</si>
  <si>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</si>
  <si>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</si>
  <si>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</si>
  <si>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</si>
  <si>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</si>
  <si>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</si>
  <si>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</si>
  <si>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</si>
  <si>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</si>
  <si>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</si>
  <si>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</si>
  <si>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</si>
  <si>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</si>
  <si>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</si>
  <si>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</si>
  <si>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</si>
  <si>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</si>
  <si>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</si>
  <si>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</si>
  <si>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</si>
  <si>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</si>
  <si>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</si>
  <si>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</si>
  <si>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</si>
  <si>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</si>
  <si>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</si>
  <si>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</si>
  <si>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</si>
  <si>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</si>
  <si>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</si>
  <si>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</si>
  <si>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</si>
  <si>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</si>
  <si>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</si>
  <si>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</si>
  <si>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</si>
  <si>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</si>
  <si>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</si>
  <si>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</si>
  <si>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</si>
  <si>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</si>
  <si>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</si>
  <si>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</si>
  <si>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</si>
  <si>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</si>
  <si>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</si>
  <si>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</si>
  <si>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</si>
  <si>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</si>
  <si>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</si>
  <si>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</si>
  <si>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</si>
  <si>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</si>
  <si>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</si>
  <si>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</si>
  <si>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</si>
  <si>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</si>
  <si>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</si>
  <si>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</si>
  <si>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</si>
  <si>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</si>
  <si>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</si>
  <si>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</si>
  <si>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</si>
  <si>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</si>
  <si>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</si>
  <si>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</si>
  <si>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</si>
  <si>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</si>
  <si>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</si>
  <si>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</si>
  <si>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</si>
  <si>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</si>
  <si>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</si>
  <si>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</si>
  <si>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</si>
  <si>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</si>
  <si>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</si>
  <si>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</si>
  <si>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</si>
  <si>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</si>
  <si>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</si>
  <si>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</si>
  <si>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</si>
  <si>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</si>
  <si>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</si>
  <si>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</si>
  <si>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</si>
  <si>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</si>
  <si>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</si>
  <si>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</si>
  <si>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</si>
  <si>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</si>
  <si>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</si>
  <si>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</si>
  <si>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</si>
  <si>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</si>
  <si>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</si>
  <si>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</si>
  <si>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</si>
  <si>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</si>
  <si>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</si>
  <si>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</si>
  <si>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</si>
  <si>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</si>
  <si>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</si>
  <si>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</si>
  <si>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</si>
  <si>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</si>
  <si>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</si>
  <si>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</si>
  <si>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</si>
  <si>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</si>
  <si>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</si>
  <si>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</si>
  <si>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</si>
  <si>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</si>
  <si>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</si>
  <si>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</si>
  <si>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</si>
  <si>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</si>
  <si>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</si>
  <si>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</si>
  <si>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</si>
  <si>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</si>
  <si>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</si>
  <si>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</si>
  <si>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</si>
  <si>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</si>
  <si>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</si>
  <si>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</si>
  <si>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</si>
  <si>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</si>
  <si>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</si>
  <si>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</si>
  <si>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</si>
  <si>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</si>
  <si>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</si>
  <si>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</si>
  <si>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</si>
  <si>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</si>
  <si>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</si>
  <si>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</si>
  <si>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</si>
  <si>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</si>
  <si>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</si>
  <si>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</si>
  <si>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</si>
  <si>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</si>
  <si>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</si>
  <si>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</si>
  <si>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</si>
  <si>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</si>
  <si>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</si>
  <si>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</si>
  <si>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</si>
  <si>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</si>
  <si>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</si>
  <si>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</si>
  <si>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</si>
  <si>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</si>
  <si>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</si>
  <si>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</si>
  <si>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</si>
  <si>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</si>
  <si>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</si>
  <si>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</si>
  <si>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</si>
  <si>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</si>
  <si>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</si>
  <si>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</si>
  <si>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</si>
  <si>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</si>
  <si>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</si>
  <si>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</si>
  <si>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</si>
  <si>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</si>
  <si>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</si>
  <si>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</si>
  <si>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</si>
  <si>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</si>
  <si>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</si>
  <si>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</si>
  <si>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</si>
  <si>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</si>
  <si>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</si>
  <si>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</si>
  <si>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</si>
  <si>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</si>
  <si>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</si>
  <si>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</si>
  <si>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</si>
  <si>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</si>
  <si>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</si>
  <si>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</si>
  <si>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</si>
  <si>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</si>
  <si>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</si>
  <si>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</si>
  <si>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</si>
  <si>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</si>
  <si>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</si>
  <si>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</si>
  <si>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</si>
  <si>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</si>
  <si>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</si>
  <si>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</si>
  <si>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</si>
  <si>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</si>
  <si>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</si>
  <si>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</si>
  <si>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</si>
  <si>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</si>
  <si>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</si>
  <si>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</si>
  <si>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</si>
  <si>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</si>
  <si>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</si>
  <si>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</si>
  <si>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</si>
  <si>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</si>
  <si>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</si>
  <si>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</si>
  <si>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</si>
  <si>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</si>
  <si>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</si>
  <si>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</si>
  <si>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</si>
  <si>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</si>
  <si>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</si>
  <si>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</si>
  <si>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</si>
  <si>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</si>
  <si>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</si>
  <si>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</si>
  <si>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</si>
  <si>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</si>
  <si>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</si>
  <si>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</si>
  <si>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</si>
  <si>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</si>
  <si>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</si>
  <si>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</si>
  <si>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</si>
  <si>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</si>
  <si>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</si>
  <si>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</si>
  <si>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</si>
  <si>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</si>
  <si>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</si>
  <si>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</si>
  <si>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</si>
  <si>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</si>
  <si>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</si>
  <si>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</si>
  <si>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</si>
  <si>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</si>
  <si>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</si>
  <si>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</si>
  <si>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</si>
  <si>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</si>
  <si>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</si>
  <si>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</si>
  <si>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</si>
  <si>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</si>
  <si>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</si>
  <si>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</si>
  <si>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</si>
  <si>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</si>
  <si>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</si>
  <si>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</si>
  <si>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</si>
  <si>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</si>
  <si>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</si>
  <si>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</si>
  <si>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</si>
  <si>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</si>
  <si>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</si>
  <si>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</si>
  <si>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</si>
  <si>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</si>
  <si>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</si>
  <si>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</si>
  <si>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</si>
  <si>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</si>
  <si>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</si>
  <si>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</si>
  <si>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</si>
  <si>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</si>
  <si>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</si>
  <si>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</si>
  <si>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</si>
  <si>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</si>
  <si>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</si>
  <si>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</si>
  <si>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</si>
  <si>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</si>
  <si>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</si>
  <si>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</si>
  <si>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</si>
  <si>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</si>
  <si>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</si>
  <si>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</si>
  <si>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</si>
  <si>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</si>
  <si>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</si>
  <si>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</si>
  <si>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</si>
  <si>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</si>
  <si>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</si>
  <si>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</si>
  <si>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</si>
  <si>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</si>
  <si>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</si>
  <si>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</si>
  <si>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</si>
  <si>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</si>
  <si>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</si>
  <si>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</si>
  <si>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</si>
  <si>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</si>
  <si>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</si>
  <si>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</si>
  <si>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</si>
  <si>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</si>
  <si>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</si>
  <si>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</si>
  <si>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</si>
  <si>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</si>
  <si>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</si>
  <si>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</si>
  <si>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</si>
  <si>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</si>
  <si>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</si>
  <si>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</si>
  <si>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</si>
  <si>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</si>
  <si>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</si>
  <si>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</si>
  <si>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</si>
  <si>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</si>
  <si>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</si>
  <si>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</si>
  <si>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</si>
  <si>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</si>
  <si>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</si>
  <si>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</si>
  <si>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</si>
  <si>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</si>
  <si>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</si>
  <si>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</si>
  <si>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</si>
  <si>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</si>
  <si>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</si>
  <si>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</si>
  <si>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</si>
  <si>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</si>
  <si>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</si>
  <si>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</si>
  <si>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</si>
  <si>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</si>
  <si>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</si>
  <si>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</si>
  <si>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</si>
  <si>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</si>
  <si>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</si>
  <si>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</si>
  <si>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</si>
  <si>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</si>
  <si>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</si>
  <si>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</si>
  <si>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</si>
  <si>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</si>
  <si>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</si>
  <si>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</si>
  <si>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</si>
  <si>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</si>
  <si>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</si>
  <si>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</si>
  <si>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</si>
  <si>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</si>
  <si>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</si>
  <si>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</si>
  <si>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</si>
  <si>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</si>
  <si>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</si>
  <si>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</si>
  <si>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</si>
  <si>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</si>
  <si>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</si>
  <si>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</si>
  <si>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</si>
  <si>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</si>
  <si>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</si>
  <si>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</si>
  <si>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</si>
  <si>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</si>
  <si>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</si>
  <si>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</si>
  <si>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</si>
  <si>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</si>
  <si>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</si>
  <si>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</si>
  <si>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</si>
  <si>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</si>
  <si>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</si>
  <si>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</si>
  <si>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</si>
  <si>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</si>
  <si>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</si>
  <si>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</si>
  <si>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</si>
  <si>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</si>
  <si>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</si>
  <si>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</si>
  <si>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</si>
  <si>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</si>
  <si>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</si>
  <si>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</si>
  <si>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</si>
  <si>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</si>
  <si>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</si>
  <si>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</si>
  <si>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</si>
  <si>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</si>
  <si>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</si>
  <si>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</si>
  <si>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</si>
  <si>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</si>
  <si>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</si>
  <si>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</si>
  <si>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</si>
  <si>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</si>
  <si>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</si>
  <si>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</si>
  <si>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</si>
  <si>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</si>
  <si>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</si>
  <si>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</si>
  <si>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</si>
  <si>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</si>
  <si>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</si>
  <si>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</si>
  <si>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</si>
  <si>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</si>
  <si>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</si>
  <si>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</si>
  <si>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</si>
  <si>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</si>
  <si>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</si>
  <si>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</si>
  <si>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</si>
  <si>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</si>
  <si>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</si>
  <si>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</si>
  <si>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</si>
  <si>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</si>
  <si>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</si>
  <si>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</si>
  <si>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</si>
  <si>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</si>
  <si>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</si>
  <si>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</si>
  <si>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</si>
  <si>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</si>
  <si>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</si>
  <si>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</si>
  <si>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</si>
  <si>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</si>
  <si>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</si>
  <si>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</si>
  <si>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</si>
  <si>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</si>
  <si>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</si>
  <si>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</si>
  <si>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</si>
  <si>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</si>
  <si>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</si>
  <si>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</si>
  <si>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</si>
  <si>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</si>
  <si>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</si>
  <si>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</si>
  <si>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</si>
  <si>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</si>
  <si>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</si>
  <si>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</si>
  <si>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</si>
  <si>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</si>
  <si>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</si>
  <si>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</si>
  <si>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</si>
  <si>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</si>
  <si>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</si>
  <si>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</si>
  <si>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</si>
  <si>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</si>
  <si>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</si>
  <si>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</si>
  <si>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</si>
  <si>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</si>
  <si>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</si>
  <si>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</si>
  <si>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</si>
  <si>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</si>
  <si>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</si>
  <si>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</si>
  <si>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</si>
  <si>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</si>
  <si>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</si>
  <si>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</si>
  <si>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</si>
  <si>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</si>
  <si>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</si>
  <si>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</si>
  <si>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</si>
  <si>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</si>
  <si>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</si>
  <si>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</si>
  <si>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</si>
  <si>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</si>
  <si>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</si>
  <si>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</si>
  <si>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</si>
  <si>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</si>
  <si>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</si>
  <si>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</si>
  <si>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</si>
  <si>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</si>
  <si>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</si>
  <si>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</si>
  <si>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</si>
  <si>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</si>
  <si>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</si>
  <si>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</si>
  <si>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</si>
  <si>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</si>
  <si>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</si>
  <si>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</si>
  <si>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</si>
  <si>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</si>
  <si>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</si>
  <si>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</si>
  <si>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</si>
  <si>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</si>
  <si>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</si>
  <si>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</si>
  <si>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</si>
  <si>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</si>
  <si>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</si>
  <si>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</si>
  <si>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</si>
  <si>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</si>
  <si>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</si>
  <si>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</si>
  <si>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</si>
  <si>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</si>
  <si>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</si>
  <si>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</si>
  <si>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</si>
  <si>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</si>
  <si>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</si>
  <si>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</si>
  <si>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</si>
  <si>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</si>
  <si>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</si>
  <si>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</si>
  <si>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</si>
  <si>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</si>
  <si>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</si>
  <si>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</si>
  <si>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</si>
  <si>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</si>
  <si>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</si>
  <si>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</si>
  <si>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</si>
  <si>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</si>
  <si>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</si>
  <si>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</si>
  <si>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</si>
  <si>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</si>
  <si>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</si>
  <si>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</si>
  <si>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</si>
  <si>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</si>
  <si>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</si>
  <si>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</si>
  <si>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</si>
  <si>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</si>
  <si>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</si>
  <si>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</si>
  <si>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</si>
  <si>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</si>
  <si>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</si>
  <si>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</si>
  <si>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</si>
  <si>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</si>
  <si>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</si>
  <si>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</si>
  <si>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</si>
  <si>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</si>
  <si>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</si>
  <si>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</si>
  <si>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</si>
  <si>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</si>
  <si>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</si>
  <si>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</si>
  <si>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</si>
  <si>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</si>
  <si>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</si>
  <si>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</si>
  <si>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</si>
  <si>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</si>
  <si>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</si>
  <si>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</si>
  <si>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</si>
  <si>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</si>
  <si>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</si>
  <si>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</si>
  <si>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</si>
  <si>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</si>
  <si>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</si>
  <si>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</si>
  <si>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</si>
  <si>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</si>
  <si>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</si>
  <si>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</si>
  <si>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</si>
  <si>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</si>
  <si>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</si>
  <si>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</si>
  <si>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</si>
  <si>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</si>
  <si>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</si>
  <si>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</si>
  <si>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</si>
  <si>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</si>
  <si>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</si>
  <si>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</si>
  <si>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</si>
  <si>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</si>
  <si>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</si>
  <si>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</si>
  <si>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</si>
  <si>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</si>
  <si>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</si>
  <si>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</si>
  <si>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</si>
  <si>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</si>
  <si>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</si>
  <si>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</si>
  <si>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</si>
  <si>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</si>
  <si>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</si>
  <si>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</si>
  <si>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</si>
  <si>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</si>
  <si>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</si>
  <si>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</si>
  <si>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</si>
  <si>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</si>
  <si>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</si>
  <si>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</si>
  <si>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</si>
  <si>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</si>
  <si>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</si>
  <si>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</si>
  <si>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</si>
  <si>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</si>
  <si>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</si>
  <si>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</si>
  <si>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</si>
  <si>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</si>
  <si>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</si>
  <si>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</si>
  <si>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</si>
  <si>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</si>
  <si>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</si>
  <si>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</si>
  <si>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</si>
  <si>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</si>
  <si>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</si>
  <si>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</si>
  <si>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</si>
  <si>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</si>
  <si>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</si>
  <si>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</si>
  <si>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</si>
  <si>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</si>
  <si>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</si>
  <si>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</si>
  <si>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</si>
  <si>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</si>
  <si>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</si>
  <si>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</si>
  <si>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</si>
  <si>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</si>
  <si>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</si>
  <si>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</si>
  <si>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</si>
  <si>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</si>
  <si>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</si>
  <si>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</si>
  <si>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</si>
  <si>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</si>
  <si>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</si>
  <si>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</si>
  <si>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</si>
  <si>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</si>
  <si>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</si>
  <si>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</si>
  <si>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</si>
  <si>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</si>
  <si>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</si>
  <si>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</si>
  <si>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</si>
  <si>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</si>
  <si>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</si>
  <si>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</si>
  <si>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</si>
  <si>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</si>
  <si>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</si>
  <si>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</si>
  <si>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</si>
  <si>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</si>
  <si>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</si>
  <si>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</si>
  <si>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</si>
  <si>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</si>
  <si>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</si>
  <si>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</si>
  <si>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</si>
  <si>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</si>
  <si>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</si>
  <si>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</si>
  <si>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</si>
  <si>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</si>
  <si>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</si>
  <si>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</si>
  <si>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</si>
  <si>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</si>
  <si>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</si>
  <si>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</si>
  <si>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</si>
  <si>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</si>
  <si>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</si>
  <si>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</si>
  <si>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</si>
  <si>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</si>
  <si>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</si>
  <si>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</si>
  <si>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</si>
  <si>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</si>
  <si>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</si>
  <si>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</si>
  <si>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</si>
  <si>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</si>
  <si>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</si>
  <si>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</si>
  <si>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</si>
  <si>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</si>
  <si>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</si>
  <si>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</si>
  <si>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</si>
  <si>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</si>
  <si>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</si>
  <si>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</si>
  <si>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</si>
  <si>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</si>
  <si>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</si>
  <si>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</si>
  <si>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</si>
  <si>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</si>
  <si>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</si>
  <si>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</si>
  <si>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</si>
  <si>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</si>
  <si>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</si>
  <si>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</si>
  <si>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</si>
  <si>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</si>
  <si>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</si>
  <si>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</si>
  <si>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</si>
  <si>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</si>
  <si>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</si>
  <si>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</si>
  <si>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</si>
  <si>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</si>
  <si>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</si>
  <si>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</si>
  <si>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</si>
  <si>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</si>
  <si>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</si>
  <si>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</si>
  <si>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</si>
  <si>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</si>
  <si>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</si>
  <si>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</si>
  <si>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</si>
  <si>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</si>
  <si>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</si>
  <si>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</si>
  <si>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</si>
  <si>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</si>
  <si>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</si>
  <si>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</si>
  <si>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</si>
  <si>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</si>
  <si>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</si>
  <si>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</si>
  <si>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</si>
  <si>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</si>
  <si>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</si>
  <si>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</si>
  <si>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</si>
  <si>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</si>
  <si>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</si>
  <si>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</si>
  <si>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</si>
  <si>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</si>
  <si>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</si>
  <si>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</si>
  <si>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</si>
  <si>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</si>
  <si>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</si>
  <si>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</si>
  <si>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</si>
  <si>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</si>
  <si>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</si>
  <si>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</si>
  <si>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</si>
  <si>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</si>
  <si>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</si>
  <si>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</si>
  <si>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</si>
  <si>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</si>
  <si>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</si>
  <si>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</si>
  <si>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</si>
  <si>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</si>
  <si>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</si>
  <si>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</si>
  <si>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</si>
  <si>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</si>
  <si>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</si>
  <si>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</si>
  <si>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</si>
  <si>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</si>
  <si>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</si>
  <si>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</si>
  <si>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</si>
  <si>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</si>
  <si>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</si>
  <si>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</si>
  <si>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</si>
  <si>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</si>
  <si>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</si>
  <si>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</si>
  <si>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</si>
  <si>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</si>
  <si>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</si>
  <si>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</si>
  <si>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</si>
  <si>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</si>
  <si>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</si>
  <si>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</si>
  <si>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</si>
  <si>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</si>
  <si>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</si>
  <si>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</si>
  <si>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</si>
  <si>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</si>
  <si>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</si>
  <si>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</si>
  <si>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</si>
  <si>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</si>
  <si>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</si>
  <si>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</si>
  <si>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</si>
  <si>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</si>
  <si>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</si>
  <si>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</si>
  <si>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</si>
  <si>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</si>
  <si>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</si>
  <si>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</si>
  <si>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</si>
  <si>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</si>
  <si>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</si>
  <si>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</si>
  <si>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</si>
  <si>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</si>
  <si>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</si>
  <si>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</si>
  <si>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</si>
  <si>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</si>
  <si>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</si>
  <si>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</si>
  <si>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</si>
  <si>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</si>
  <si>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</si>
  <si>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</si>
  <si>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</si>
  <si>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</si>
  <si>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</si>
  <si>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</si>
  <si>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</si>
  <si>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</si>
  <si>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</si>
  <si>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</si>
  <si>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</si>
  <si>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</si>
  <si>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</si>
  <si>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</si>
  <si>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</si>
  <si>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</si>
  <si>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</si>
  <si>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</si>
  <si>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</si>
  <si>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</si>
  <si>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</si>
  <si>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</si>
  <si>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</si>
  <si>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</si>
  <si>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</si>
  <si>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</si>
  <si>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</si>
  <si>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</si>
  <si>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</si>
  <si>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</si>
  <si>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</si>
  <si>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</si>
  <si>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</si>
  <si>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</si>
  <si>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</si>
  <si>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</si>
  <si>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</si>
  <si>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</si>
  <si>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</si>
  <si>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</si>
  <si>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</si>
  <si>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</si>
  <si>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</si>
  <si>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</si>
  <si>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</si>
  <si>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</si>
  <si>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</si>
  <si>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</si>
  <si>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</si>
  <si>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</si>
  <si>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</si>
  <si>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</si>
  <si>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</si>
  <si>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</si>
  <si>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</si>
  <si>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</si>
  <si>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</si>
  <si>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</si>
  <si>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</si>
  <si>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</si>
  <si>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</si>
  <si>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</si>
  <si>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</si>
  <si>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</si>
  <si>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</si>
  <si>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</si>
  <si>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</si>
  <si>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</si>
  <si>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</si>
  <si>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</si>
  <si>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</si>
  <si>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</si>
  <si>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</si>
  <si>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</si>
  <si>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</si>
  <si>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</si>
  <si>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</si>
  <si>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</si>
  <si>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</si>
  <si>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</si>
  <si>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</si>
  <si>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</si>
  <si>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</si>
  <si>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</si>
  <si>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</si>
  <si>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</si>
  <si>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</si>
  <si>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</si>
  <si>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</si>
  <si>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</si>
  <si>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</si>
  <si>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</si>
  <si>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</si>
  <si>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</si>
  <si>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</si>
  <si>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</si>
  <si>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</si>
  <si>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</si>
  <si>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</si>
  <si>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</si>
  <si>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</si>
  <si>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</si>
  <si>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</si>
  <si>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</si>
  <si>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</si>
  <si>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</si>
  <si>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</si>
  <si>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</si>
  <si>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</si>
  <si>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</si>
  <si>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</si>
  <si>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</si>
  <si>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</si>
  <si>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</si>
  <si>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</si>
  <si>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</si>
  <si>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</si>
  <si>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</si>
  <si>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</si>
  <si>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</si>
  <si>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</si>
  <si>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</si>
  <si>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</si>
  <si>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</si>
  <si>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</si>
  <si>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</si>
  <si>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</si>
  <si>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</si>
  <si>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</si>
  <si>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</si>
  <si>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</si>
  <si>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</si>
  <si>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</si>
  <si>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</si>
  <si>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</si>
  <si>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</si>
  <si>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</si>
  <si>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</si>
  <si>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</si>
  <si>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</si>
  <si>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</si>
  <si>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</si>
  <si>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</si>
  <si>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</si>
  <si>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</si>
  <si>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</si>
  <si>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</si>
  <si>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</si>
  <si>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</si>
  <si>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</si>
  <si>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</si>
  <si>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</si>
  <si>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</si>
  <si>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</si>
  <si>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</si>
  <si>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</si>
  <si>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</si>
  <si>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</si>
  <si>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</si>
  <si>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</si>
  <si>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</si>
  <si>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</si>
  <si>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</si>
  <si>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</si>
  <si>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</si>
  <si>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</si>
  <si>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</si>
  <si>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</si>
  <si>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</si>
  <si>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</si>
  <si>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</si>
  <si>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</si>
  <si>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</si>
  <si>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</si>
  <si>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</si>
  <si>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</si>
  <si>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</si>
  <si>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</si>
  <si>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</si>
  <si>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</si>
  <si>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</si>
  <si>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</si>
  <si>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</si>
  <si>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</si>
  <si>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</si>
  <si>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</si>
  <si>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</si>
  <si>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</si>
  <si>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</si>
  <si>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</si>
  <si>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</si>
  <si>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</si>
  <si>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</si>
  <si>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</si>
  <si>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</si>
  <si>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</si>
  <si>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</si>
  <si>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</si>
  <si>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</si>
  <si>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</si>
  <si>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</si>
  <si>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</si>
  <si>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</si>
  <si>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</si>
  <si>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</si>
  <si>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</si>
  <si>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</si>
  <si>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</si>
  <si>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</si>
  <si>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</si>
  <si>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</si>
  <si>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</si>
  <si>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</si>
  <si>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</si>
  <si>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</si>
  <si>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</si>
  <si>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</si>
  <si>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</si>
  <si>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</si>
  <si>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</si>
  <si>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</si>
  <si>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</si>
  <si>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</si>
  <si>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</si>
  <si>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</si>
  <si>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</si>
  <si>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</si>
  <si>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</si>
  <si>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</si>
  <si>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</si>
  <si>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</si>
  <si>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</si>
  <si>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</si>
  <si>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</si>
  <si>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</si>
  <si>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</si>
  <si>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</si>
  <si>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</si>
  <si>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</si>
  <si>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</si>
  <si>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</si>
  <si>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</si>
  <si>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</si>
  <si>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</si>
  <si>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</si>
  <si>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</si>
  <si>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</si>
  <si>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</si>
  <si>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</si>
  <si>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</si>
  <si>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</si>
  <si>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</si>
  <si>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</si>
  <si>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</si>
  <si>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</si>
  <si>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</si>
  <si>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</si>
  <si>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</si>
  <si>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</si>
  <si>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</si>
  <si>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</si>
  <si>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</si>
  <si>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</si>
  <si>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</si>
  <si>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</si>
  <si>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</si>
  <si>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</si>
  <si>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</si>
  <si>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</si>
  <si>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</si>
  <si>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</si>
  <si>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</si>
  <si>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</si>
  <si>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</si>
  <si>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</si>
  <si>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</si>
  <si>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</si>
  <si>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</si>
  <si>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</si>
  <si>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</si>
  <si>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</si>
  <si>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</si>
  <si>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</si>
  <si>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</si>
  <si>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</si>
  <si>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</si>
  <si>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</si>
  <si>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</si>
  <si>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</si>
  <si>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</si>
  <si>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</si>
  <si>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</si>
  <si>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</si>
  <si>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</si>
  <si>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</si>
  <si>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</si>
  <si>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</si>
  <si>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</si>
  <si>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</si>
  <si>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</si>
  <si>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</si>
  <si>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</si>
  <si>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</si>
  <si>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</si>
  <si>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</si>
  <si>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</si>
  <si>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</si>
  <si>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</si>
  <si>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</si>
  <si>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</si>
  <si>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</si>
  <si>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</si>
  <si>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</si>
  <si>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</si>
  <si>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</si>
  <si>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</si>
  <si>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</si>
  <si>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</si>
  <si>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</si>
  <si>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</si>
  <si>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</si>
  <si>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</si>
  <si>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</si>
  <si>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</si>
  <si>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</si>
  <si>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</si>
  <si>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</si>
  <si>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</si>
  <si>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</si>
  <si>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</si>
  <si>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</si>
  <si>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</si>
  <si>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</si>
  <si>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</si>
  <si>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</si>
  <si>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</si>
  <si>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</si>
  <si>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</si>
  <si>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</si>
  <si>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</si>
  <si>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</si>
  <si>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</si>
  <si>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</si>
  <si>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</si>
  <si>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</si>
  <si>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</si>
  <si>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</si>
  <si>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</si>
  <si>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</si>
  <si>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</si>
  <si>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</si>
  <si>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</si>
  <si>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</si>
  <si>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</si>
  <si>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</si>
  <si>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</si>
  <si>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</si>
  <si>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</si>
  <si>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</si>
  <si>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</si>
  <si>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</si>
  <si>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</si>
  <si>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</si>
  <si>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</si>
  <si>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</si>
  <si>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</si>
  <si>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</si>
  <si>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</si>
  <si>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</si>
  <si>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</si>
  <si>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</si>
  <si>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</si>
  <si>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</si>
  <si>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</si>
  <si>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</si>
  <si>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</si>
  <si>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</si>
  <si>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</si>
  <si>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</si>
  <si>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</si>
  <si>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</si>
  <si>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</si>
  <si>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</si>
  <si>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</si>
  <si>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</si>
  <si>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</si>
  <si>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</si>
  <si>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</si>
  <si>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</si>
  <si>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</si>
  <si>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</si>
  <si>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</si>
  <si>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</si>
  <si>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</si>
  <si>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</si>
  <si>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</si>
  <si>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</si>
  <si>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</si>
  <si>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</si>
  <si>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</si>
  <si>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</si>
  <si>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</si>
  <si>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</si>
  <si>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</si>
  <si>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</si>
  <si>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</si>
  <si>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</si>
  <si>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</si>
  <si>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</si>
  <si>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</si>
  <si>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</si>
  <si>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</si>
  <si>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</si>
  <si>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</si>
  <si>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</si>
  <si>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</si>
  <si>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</si>
  <si>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</si>
  <si>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</si>
  <si>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</si>
  <si>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</si>
  <si>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</si>
  <si>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</si>
  <si>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</si>
  <si>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</si>
  <si>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</si>
  <si>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</si>
  <si>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</si>
  <si>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</si>
  <si>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</si>
  <si>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</si>
  <si>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</si>
  <si>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</si>
  <si>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</si>
  <si>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</si>
  <si>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</si>
  <si>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</si>
  <si>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</si>
  <si>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</si>
  <si>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</si>
  <si>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</si>
  <si>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</si>
  <si>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</si>
  <si>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</si>
  <si>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</si>
  <si>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</si>
  <si>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</si>
  <si>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</si>
  <si>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</si>
  <si>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</si>
  <si>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</si>
  <si>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</si>
  <si>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</si>
  <si>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</si>
  <si>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</si>
  <si>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</si>
  <si>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</si>
  <si>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</si>
  <si>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</si>
  <si>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</si>
  <si>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</si>
  <si>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</si>
  <si>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</si>
  <si>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</si>
  <si>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</si>
  <si>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</si>
  <si>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</si>
  <si>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</si>
  <si>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</si>
  <si>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</si>
  <si>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</si>
  <si>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</si>
  <si>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</si>
  <si>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</si>
  <si>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</si>
  <si>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</si>
  <si>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</si>
  <si>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</si>
  <si>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</si>
  <si>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</si>
  <si>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</si>
  <si>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</si>
  <si>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</si>
  <si>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</si>
  <si>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</si>
  <si>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</si>
  <si>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</si>
  <si>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</si>
  <si>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</si>
  <si>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</si>
  <si>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</si>
  <si>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</si>
  <si>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</si>
  <si>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</si>
  <si>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</si>
  <si>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</si>
  <si>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</si>
  <si>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</si>
  <si>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</si>
  <si>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</si>
  <si>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</si>
  <si>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</si>
  <si>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</si>
  <si>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</si>
  <si>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</si>
  <si>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</si>
  <si>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</si>
  <si>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</si>
  <si>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</si>
  <si>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</si>
  <si>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</si>
  <si>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</si>
  <si>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</si>
  <si>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</si>
  <si>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</si>
  <si>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</si>
  <si>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</si>
  <si>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</si>
  <si>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</si>
  <si>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</si>
  <si>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</si>
  <si>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</si>
  <si>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</si>
  <si>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</si>
  <si>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</si>
  <si>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</si>
  <si>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</si>
  <si>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</si>
  <si>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</si>
  <si>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</si>
  <si>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</si>
  <si>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</si>
  <si>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</si>
  <si>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</si>
  <si>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</si>
  <si>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</si>
  <si>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</si>
  <si>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</si>
  <si>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</si>
  <si>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</si>
  <si>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</si>
  <si>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</si>
  <si>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</si>
  <si>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</si>
  <si>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</si>
  <si>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</si>
  <si>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</si>
  <si>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</si>
  <si>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</si>
  <si>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</si>
  <si>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</si>
  <si>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</si>
  <si>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</si>
  <si>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</si>
  <si>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</si>
  <si>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</si>
  <si>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</si>
  <si>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</si>
  <si>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</si>
  <si>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</si>
  <si>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</si>
  <si>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</si>
  <si>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</si>
  <si>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</si>
  <si>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</si>
  <si>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</si>
  <si>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</si>
  <si>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</si>
  <si>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</si>
  <si>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</si>
  <si>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</si>
  <si>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</si>
  <si>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</si>
  <si>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</si>
  <si>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</si>
  <si>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</si>
  <si>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</si>
  <si>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</si>
  <si>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</si>
  <si>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</si>
  <si>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</si>
  <si>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</si>
  <si>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</si>
  <si>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</si>
  <si>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</si>
  <si>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</si>
  <si>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</si>
  <si>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</si>
  <si>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</si>
  <si>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</si>
  <si>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</si>
  <si>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</si>
  <si>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</si>
  <si>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</si>
  <si>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</si>
  <si>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</si>
  <si>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</si>
  <si>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</si>
  <si>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</si>
  <si>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</si>
  <si>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</si>
  <si>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</si>
  <si>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</si>
  <si>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</si>
  <si>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</si>
  <si>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</si>
  <si>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</si>
  <si>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</si>
  <si>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</si>
  <si>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</si>
  <si>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</si>
  <si>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</si>
  <si>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</si>
  <si>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</si>
  <si>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</si>
  <si>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</si>
  <si>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</si>
  <si>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</si>
  <si>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</si>
  <si>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</si>
  <si>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</si>
  <si>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</si>
  <si>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</si>
  <si>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</si>
  <si>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</si>
  <si>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</si>
  <si>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</si>
  <si>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</si>
  <si>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</si>
  <si>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</si>
  <si>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</si>
  <si>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</si>
  <si>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</si>
  <si>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</si>
  <si>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</si>
  <si>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</si>
  <si>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</si>
  <si>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</si>
  <si>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</si>
  <si>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</si>
  <si>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</si>
  <si>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</si>
  <si>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</si>
  <si>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</si>
  <si>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</si>
  <si>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</si>
  <si>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</si>
  <si>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</si>
  <si>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</si>
  <si>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</si>
  <si>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</si>
  <si>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</si>
  <si>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</si>
  <si>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</si>
  <si>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</si>
  <si>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</si>
  <si>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</si>
  <si>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</si>
  <si>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</si>
  <si>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</si>
  <si>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</si>
  <si>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</si>
  <si>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</si>
  <si>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</si>
  <si>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</si>
  <si>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</si>
  <si>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</si>
  <si>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</si>
  <si>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</si>
  <si>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</si>
  <si>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</si>
  <si>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</si>
  <si>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</si>
  <si>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</si>
  <si>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</si>
  <si>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</si>
  <si>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</si>
  <si>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</si>
  <si>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</si>
  <si>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</si>
  <si>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</si>
  <si>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</si>
  <si>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</si>
  <si>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</si>
  <si>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</si>
  <si>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</si>
  <si>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</si>
  <si>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</si>
  <si>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</si>
  <si>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</si>
  <si>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</si>
  <si>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</si>
  <si>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</si>
  <si>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</si>
  <si>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</si>
  <si>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</si>
  <si>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</si>
  <si>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</si>
  <si>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</si>
  <si>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</si>
  <si>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</si>
  <si>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</si>
  <si>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</si>
  <si>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</si>
  <si>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</si>
  <si>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</si>
  <si>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</si>
  <si>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</si>
  <si>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</si>
  <si>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</si>
  <si>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</si>
  <si>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</si>
  <si>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</si>
  <si>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</si>
  <si>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</si>
  <si>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</si>
  <si>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</si>
  <si>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</si>
  <si>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</si>
  <si>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</si>
  <si>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</si>
  <si>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</si>
  <si>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</si>
  <si>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</si>
  <si>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</si>
  <si>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</si>
  <si>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</si>
  <si>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</si>
  <si>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</si>
  <si>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</si>
  <si>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</si>
  <si>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</si>
  <si>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</si>
  <si>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</si>
  <si>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</si>
  <si>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</si>
  <si>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</si>
  <si>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</si>
  <si>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</si>
  <si>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</si>
  <si>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</si>
  <si>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</si>
  <si>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</si>
  <si>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</si>
  <si>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</si>
  <si>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</si>
  <si>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</si>
  <si>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</si>
  <si>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</si>
  <si>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</si>
  <si>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</si>
  <si>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</si>
  <si>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</si>
  <si>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</si>
  <si>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</si>
  <si>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</si>
  <si>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</si>
  <si>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</si>
  <si>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</si>
  <si>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</si>
  <si>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</si>
  <si>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</si>
  <si>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</si>
  <si>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</si>
  <si>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</si>
  <si>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</si>
  <si>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</si>
  <si>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</si>
  <si>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</si>
  <si>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</si>
  <si>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</si>
  <si>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</si>
  <si>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</si>
  <si>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</si>
  <si>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</si>
  <si>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</si>
  <si>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</si>
  <si>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</si>
  <si>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</si>
  <si>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</si>
  <si>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</si>
  <si>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</si>
  <si>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</si>
  <si>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</si>
  <si>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</si>
  <si>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</si>
  <si>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</si>
  <si>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</si>
  <si>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</si>
  <si>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</si>
  <si>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</si>
  <si>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</si>
  <si>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</si>
  <si>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</si>
  <si>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</si>
  <si>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</si>
  <si>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</si>
  <si>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</si>
  <si>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</si>
  <si>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</si>
  <si>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</si>
  <si>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</si>
  <si>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</si>
  <si>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</si>
  <si>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</si>
  <si>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</si>
  <si>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</si>
  <si>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</si>
  <si>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</si>
  <si>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</si>
  <si>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</si>
  <si>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</si>
  <si>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</si>
  <si>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</si>
  <si>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</si>
  <si>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</si>
  <si>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</si>
  <si>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</si>
  <si>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</si>
  <si>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</si>
  <si>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</si>
  <si>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</si>
  <si>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</si>
  <si>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</si>
  <si>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</si>
  <si>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</si>
  <si>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</si>
  <si>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</si>
  <si>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</si>
  <si>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</si>
  <si>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</si>
  <si>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</si>
  <si>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</si>
  <si>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</si>
  <si>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</si>
  <si>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</si>
  <si>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</si>
  <si>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</si>
  <si>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</si>
  <si>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</si>
  <si>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</si>
  <si>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</si>
  <si>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</si>
  <si>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</si>
  <si>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</si>
  <si>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</si>
  <si>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</si>
  <si>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</si>
  <si>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</si>
  <si>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</si>
  <si>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</si>
  <si>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</si>
  <si>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</si>
  <si>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</si>
  <si>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</si>
  <si>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</si>
  <si>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</si>
  <si>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</si>
  <si>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</si>
  <si>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</si>
  <si>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</si>
  <si>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</si>
  <si>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</si>
  <si>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</si>
  <si>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</si>
  <si>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</si>
  <si>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</si>
  <si>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</si>
  <si>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</si>
  <si>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</si>
  <si>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</si>
  <si>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</si>
  <si>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</si>
  <si>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</si>
  <si>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</si>
  <si>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</si>
  <si>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</si>
  <si>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</si>
  <si>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</si>
  <si>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</si>
  <si>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</si>
  <si>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</si>
  <si>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</si>
  <si>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</si>
  <si>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</si>
  <si>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</si>
  <si>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</si>
  <si>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</si>
  <si>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</si>
  <si>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</si>
  <si>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</si>
  <si>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</si>
  <si>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</si>
  <si>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</si>
  <si>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</si>
  <si>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</si>
  <si>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</si>
  <si>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</si>
  <si>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</si>
  <si>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</si>
  <si>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</si>
  <si>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</si>
  <si>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</si>
  <si>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</si>
  <si>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</si>
  <si>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</si>
  <si>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</si>
  <si>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</si>
  <si>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</si>
  <si>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</si>
  <si>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</si>
  <si>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</si>
  <si>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</si>
  <si>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</si>
  <si>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</si>
  <si>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</si>
  <si>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</si>
  <si>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</si>
  <si>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</si>
  <si>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</si>
  <si>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</si>
  <si>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</si>
  <si>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</si>
  <si>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</si>
  <si>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</si>
  <si>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</si>
  <si>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</si>
  <si>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</si>
  <si>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</si>
  <si>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</si>
  <si>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</si>
  <si>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</si>
  <si>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</si>
  <si>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</si>
  <si>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</si>
  <si>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</si>
  <si>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</si>
  <si>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</si>
  <si>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</si>
  <si>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</si>
  <si>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</si>
  <si>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</si>
  <si>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</si>
  <si>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</si>
  <si>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</si>
  <si>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</si>
  <si>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</si>
  <si>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</si>
  <si>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</si>
  <si>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</si>
  <si>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</si>
  <si>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</si>
  <si>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</si>
  <si>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</si>
  <si>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</si>
  <si>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</si>
  <si>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</si>
  <si>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</si>
  <si>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</si>
  <si>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</si>
  <si>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</si>
  <si>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</si>
  <si>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</si>
  <si>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</si>
  <si>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</si>
  <si>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</si>
  <si>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</si>
  <si>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</si>
  <si>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</si>
  <si>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</si>
  <si>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</si>
  <si>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</si>
  <si>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</si>
  <si>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</si>
  <si>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</si>
  <si>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</si>
  <si>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</si>
  <si>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</si>
  <si>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</si>
  <si>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</si>
  <si>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</si>
  <si>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</si>
  <si>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</si>
  <si>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</si>
  <si>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</si>
  <si>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</si>
  <si>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</si>
  <si>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</si>
  <si>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</si>
  <si>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</si>
  <si>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</si>
  <si>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</si>
  <si>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</si>
  <si>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</si>
  <si>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</si>
  <si>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</si>
  <si>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</si>
  <si>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</si>
  <si>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</si>
  <si>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</si>
  <si>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</si>
  <si>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</si>
  <si>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</si>
  <si>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</si>
  <si>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</si>
  <si>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</si>
  <si>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</si>
  <si>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</si>
  <si>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</si>
  <si>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</si>
  <si>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</si>
  <si>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</si>
  <si>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</si>
  <si>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</si>
  <si>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</si>
  <si>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</si>
  <si>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</si>
  <si>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</si>
  <si>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</si>
  <si>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</si>
  <si>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</si>
  <si>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</si>
  <si>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</si>
  <si>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</si>
  <si>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</si>
  <si>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</si>
  <si>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</si>
  <si>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</si>
  <si>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</si>
  <si>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</si>
  <si>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</si>
  <si>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</si>
  <si>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</si>
  <si>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</si>
  <si>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</si>
  <si>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</si>
  <si>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</si>
  <si>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</si>
  <si>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</si>
  <si>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</si>
  <si>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</si>
  <si>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</si>
  <si>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</si>
  <si>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</si>
  <si>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</si>
  <si>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</si>
  <si>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</si>
  <si>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</si>
  <si>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</si>
  <si>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</si>
  <si>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</si>
  <si>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</si>
  <si>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</si>
  <si>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</si>
  <si>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</si>
  <si>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</si>
  <si>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</si>
  <si>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</si>
  <si>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</si>
  <si>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</si>
  <si>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</si>
  <si>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</si>
  <si>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</si>
  <si>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</si>
  <si>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</si>
  <si>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</si>
  <si>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</si>
  <si>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</si>
  <si>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</si>
  <si>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</si>
  <si>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</si>
  <si>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</si>
  <si>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</si>
  <si>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</si>
  <si>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</si>
  <si>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</si>
  <si>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</si>
  <si>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</si>
  <si>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</si>
  <si>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</si>
  <si>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</si>
  <si>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</si>
  <si>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</si>
  <si>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</si>
  <si>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</si>
  <si>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</si>
  <si>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</si>
  <si>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</si>
  <si>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</si>
  <si>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</si>
  <si>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</si>
  <si>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</si>
  <si>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</si>
  <si>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</si>
  <si>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</si>
  <si>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</si>
  <si>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</si>
  <si>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</si>
  <si>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</si>
  <si>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</si>
  <si>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</si>
  <si>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</si>
  <si>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</si>
  <si>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</si>
  <si>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</si>
  <si>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</si>
  <si>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</si>
  <si>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</si>
  <si>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</si>
  <si>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</si>
  <si>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</si>
  <si>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</si>
  <si>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</si>
  <si>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</si>
  <si>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</si>
  <si>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</si>
  <si>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</si>
  <si>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</si>
  <si>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</si>
  <si>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</si>
  <si>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</si>
  <si>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</si>
  <si>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</si>
  <si>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</si>
  <si>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</si>
  <si>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</si>
  <si>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</si>
  <si>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</si>
  <si>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</si>
  <si>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</si>
  <si>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</si>
  <si>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</si>
  <si>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</si>
  <si>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</si>
  <si>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</si>
  <si>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</si>
  <si>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</si>
  <si>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</si>
  <si>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</si>
  <si>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</si>
  <si>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</si>
  <si>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</si>
  <si>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</si>
  <si>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</si>
  <si>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</si>
  <si>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</si>
  <si>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</si>
  <si>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</si>
  <si>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</si>
  <si>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</si>
  <si>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</si>
  <si>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</si>
  <si>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</si>
  <si>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</si>
  <si>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</si>
  <si>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</si>
  <si>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</si>
  <si>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</si>
  <si>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</si>
  <si>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</si>
  <si>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</si>
  <si>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</si>
  <si>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</si>
  <si>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</si>
  <si>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</si>
  <si>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</si>
  <si>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</si>
  <si>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</si>
  <si>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</si>
  <si>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</si>
  <si>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</si>
  <si>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</si>
  <si>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</si>
  <si>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</si>
  <si>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</si>
  <si>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</si>
  <si>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</si>
  <si>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</si>
  <si>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</si>
  <si>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</si>
  <si>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</si>
  <si>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</si>
  <si>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</si>
  <si>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</si>
  <si>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</si>
  <si>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</si>
  <si>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</si>
  <si>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</si>
  <si>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</si>
  <si>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</si>
  <si>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</si>
  <si>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</si>
  <si>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</si>
  <si>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</si>
  <si>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</si>
  <si>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</si>
  <si>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</si>
  <si>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</si>
  <si>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</si>
  <si>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</si>
  <si>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</si>
  <si>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</si>
  <si>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</si>
  <si>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</si>
  <si>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</si>
  <si>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</si>
  <si>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</si>
  <si>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</si>
  <si>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</si>
  <si>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</si>
  <si>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</si>
  <si>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</si>
  <si>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</si>
  <si>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</si>
  <si>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</si>
  <si>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</si>
  <si>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</si>
  <si>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</si>
  <si>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</si>
  <si>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</si>
  <si>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</si>
  <si>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</si>
  <si>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</si>
  <si>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</si>
  <si>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</si>
  <si>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</si>
  <si>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</si>
  <si>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</si>
  <si>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</si>
  <si>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</si>
  <si>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</si>
  <si>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</si>
  <si>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</si>
  <si>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</si>
  <si>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</si>
  <si>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</si>
  <si>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</si>
  <si>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</si>
  <si>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</si>
  <si>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</si>
  <si>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</si>
  <si>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</si>
  <si>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</si>
  <si>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</si>
  <si>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</si>
  <si>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</si>
  <si>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</si>
  <si>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</si>
  <si>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</si>
  <si>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</si>
  <si>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</si>
  <si>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</si>
  <si>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</si>
  <si>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</si>
  <si>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</si>
  <si>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</si>
  <si>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</si>
  <si>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</si>
  <si>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</si>
  <si>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</si>
  <si>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</si>
  <si>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</si>
  <si>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</si>
  <si>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</si>
  <si>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</si>
  <si>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</si>
  <si>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</si>
  <si>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</si>
  <si>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</si>
  <si>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</si>
  <si>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</si>
  <si>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</si>
  <si>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</si>
  <si>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</si>
  <si>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</si>
  <si>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</si>
  <si>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</si>
  <si>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</si>
  <si>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</si>
  <si>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</si>
  <si>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</si>
  <si>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</si>
  <si>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</si>
  <si>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</si>
  <si>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</si>
  <si>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</si>
  <si>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</si>
  <si>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</si>
  <si>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</si>
  <si>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</si>
  <si>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</si>
  <si>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</si>
  <si>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</si>
  <si>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</si>
  <si>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</si>
  <si>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</si>
  <si>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</si>
  <si>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</si>
  <si>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</si>
  <si>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</si>
  <si>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</si>
  <si>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</si>
  <si>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</si>
  <si>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</si>
  <si>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</si>
  <si>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</si>
  <si>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</si>
  <si>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</si>
  <si>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</si>
  <si>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</si>
  <si>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</si>
  <si>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</si>
  <si>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</si>
  <si>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</si>
  <si>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</si>
  <si>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</si>
  <si>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</si>
  <si>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</si>
  <si>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</si>
  <si>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</si>
  <si>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</si>
  <si>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</si>
  <si>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</si>
  <si>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</si>
  <si>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</si>
  <si>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</si>
  <si>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</si>
  <si>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</si>
  <si>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</si>
  <si>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</si>
  <si>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</si>
  <si>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</si>
  <si>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</si>
  <si>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</si>
  <si>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</si>
  <si>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</si>
  <si>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</si>
  <si>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</si>
  <si>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</si>
  <si>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</si>
  <si>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</si>
  <si>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</si>
  <si>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</si>
  <si>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</si>
  <si>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</si>
  <si>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</si>
  <si>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</si>
  <si>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</si>
  <si>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</si>
  <si>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</si>
  <si>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</si>
  <si>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</si>
  <si>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</si>
  <si>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</si>
  <si>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</si>
  <si>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</si>
  <si>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</si>
  <si>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</si>
  <si>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</si>
  <si>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</si>
  <si>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</si>
  <si>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</si>
  <si>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</si>
  <si>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</si>
  <si>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</si>
  <si>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</si>
  <si>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</si>
  <si>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</si>
  <si>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</si>
  <si>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</si>
  <si>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</si>
  <si>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</si>
  <si>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</si>
  <si>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</si>
  <si>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</si>
  <si>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</si>
  <si>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</si>
  <si>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</si>
  <si>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</si>
  <si>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</si>
  <si>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</si>
  <si>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</si>
  <si>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</si>
  <si>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</si>
  <si>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</si>
  <si>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</si>
  <si>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</si>
  <si>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</si>
  <si>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</si>
  <si>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</si>
  <si>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</si>
  <si>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</si>
  <si>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</si>
  <si>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</si>
  <si>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</si>
  <si>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</si>
  <si>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</si>
  <si>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</si>
  <si>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</si>
  <si>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</si>
  <si>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</si>
  <si>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</si>
  <si>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</si>
  <si>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</si>
  <si>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</si>
  <si>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</si>
  <si>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</si>
  <si>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</si>
  <si>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</si>
  <si>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</si>
  <si>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</si>
  <si>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</si>
  <si>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</si>
  <si>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</si>
  <si>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</si>
  <si>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</si>
  <si>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</si>
  <si>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</si>
  <si>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</si>
  <si>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</si>
  <si>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</si>
  <si>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</si>
  <si>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</si>
  <si>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</si>
  <si>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</si>
  <si>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</si>
  <si>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</si>
  <si>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</si>
  <si>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</si>
  <si>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</si>
  <si>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</si>
  <si>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</si>
  <si>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</si>
  <si>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</si>
  <si>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</si>
  <si>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</si>
  <si>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</si>
  <si>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</si>
  <si>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</si>
  <si>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</si>
  <si>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</si>
  <si>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</si>
  <si>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</si>
  <si>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</si>
  <si>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</si>
  <si>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</si>
  <si>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</si>
  <si>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</si>
  <si>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</si>
  <si>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</si>
  <si>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</si>
  <si>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</si>
  <si>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</si>
  <si>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</si>
  <si>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</si>
  <si>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</si>
  <si>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</si>
  <si>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</si>
  <si>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</si>
  <si>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</si>
  <si>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</si>
  <si>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</si>
  <si>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</si>
  <si>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</si>
  <si>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</si>
  <si>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</si>
  <si>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</si>
  <si>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</si>
  <si>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</si>
  <si>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</si>
  <si>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</si>
  <si>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</si>
  <si>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</si>
  <si>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</si>
  <si>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</si>
  <si>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</si>
  <si>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</si>
  <si>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</si>
  <si>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</si>
  <si>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</si>
  <si>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</si>
  <si>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</si>
  <si>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</si>
  <si>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</si>
  <si>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</si>
  <si>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</si>
  <si>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</si>
  <si>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</si>
  <si>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</si>
  <si>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</si>
  <si>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</si>
  <si>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</si>
  <si>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</si>
  <si>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</si>
  <si>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</si>
  <si>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</si>
  <si>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</si>
  <si>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</si>
  <si>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</si>
  <si>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</si>
  <si>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</si>
  <si>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</si>
  <si>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</si>
  <si>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</si>
  <si>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</si>
  <si>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</si>
  <si>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</si>
  <si>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</si>
  <si>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</si>
  <si>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</si>
  <si>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</si>
  <si>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</si>
  <si>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</si>
  <si>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</si>
  <si>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</si>
  <si>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</si>
  <si>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</si>
  <si>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</si>
  <si>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</si>
  <si>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</si>
  <si>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</si>
  <si>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</si>
  <si>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</si>
  <si>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</si>
  <si>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</si>
  <si>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</si>
  <si>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</si>
  <si>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</si>
  <si>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</si>
  <si>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</si>
  <si>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</si>
  <si>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</si>
  <si>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</si>
  <si>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</si>
  <si>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</si>
  <si>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</si>
  <si>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</si>
  <si>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</si>
  <si>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</si>
  <si>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</si>
  <si>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</si>
  <si>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</si>
  <si>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</si>
  <si>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</si>
  <si>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</si>
  <si>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</si>
  <si>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</si>
  <si>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</si>
  <si>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</si>
  <si>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</si>
  <si>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</si>
  <si>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</si>
  <si>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</si>
  <si>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</si>
  <si>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</si>
  <si>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</si>
  <si>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</si>
  <si>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</si>
  <si>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</si>
  <si>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</si>
  <si>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</si>
  <si>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</si>
  <si>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</si>
  <si>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</si>
  <si>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</si>
  <si>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</si>
  <si>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</si>
  <si>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</si>
  <si>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</si>
  <si>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</si>
  <si>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</si>
  <si>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</si>
  <si>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</si>
  <si>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</si>
  <si>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</si>
  <si>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</si>
  <si>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</si>
  <si>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</si>
  <si>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</si>
  <si>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</si>
  <si>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</si>
  <si>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</si>
  <si>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</si>
  <si>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</si>
  <si>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</si>
  <si>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</si>
  <si>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</si>
  <si>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</si>
  <si>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</si>
  <si>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</si>
  <si>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</si>
  <si>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</si>
  <si>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</si>
  <si>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</si>
  <si>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</si>
  <si>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</si>
  <si>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</si>
  <si>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</si>
  <si>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</si>
  <si>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</si>
  <si>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</si>
  <si>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</si>
  <si>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</si>
  <si>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</si>
  <si>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</si>
  <si>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</si>
  <si>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</si>
  <si>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</si>
  <si>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</si>
  <si>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</si>
  <si>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</si>
  <si>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</si>
  <si>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</si>
  <si>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</si>
  <si>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</si>
  <si>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</si>
  <si>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</si>
  <si>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</si>
  <si>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</si>
  <si>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</si>
  <si>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</si>
  <si>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</si>
  <si>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</si>
  <si>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</si>
  <si>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</si>
  <si>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</si>
  <si>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</si>
  <si>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</si>
  <si>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</si>
  <si>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</si>
  <si>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</si>
  <si>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</si>
  <si>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</si>
  <si>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</si>
  <si>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</si>
  <si>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</si>
  <si>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</si>
  <si>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</si>
  <si>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</si>
  <si>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</si>
  <si>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</si>
  <si>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</si>
  <si>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</si>
  <si>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</si>
  <si>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</si>
  <si>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</si>
  <si>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</si>
  <si>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</si>
  <si>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</si>
  <si>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</si>
  <si>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</si>
  <si>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</si>
  <si>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</si>
  <si>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</si>
  <si>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</si>
  <si>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</si>
  <si>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</si>
  <si>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</si>
  <si>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</si>
  <si>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</si>
  <si>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</si>
  <si>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</si>
  <si>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</si>
  <si>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</si>
  <si>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</si>
  <si>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</si>
  <si>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</si>
  <si>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</si>
  <si>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</si>
  <si>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</si>
  <si>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</si>
  <si>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</si>
  <si>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</si>
  <si>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</si>
  <si>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</si>
  <si>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</si>
  <si>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</si>
  <si>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</si>
  <si>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</si>
  <si>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</si>
  <si>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</si>
  <si>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</si>
  <si>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</si>
  <si>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</si>
  <si>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</si>
  <si>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</si>
  <si>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</si>
  <si>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</si>
  <si>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</si>
  <si>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</si>
  <si>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</si>
  <si>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</si>
  <si>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</si>
  <si>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</si>
  <si>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</si>
  <si>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</si>
  <si>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</si>
  <si>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</si>
  <si>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</si>
  <si>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</si>
  <si>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</si>
  <si>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</si>
  <si>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</si>
  <si>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</si>
  <si>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</si>
  <si>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</si>
  <si>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</si>
  <si>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</si>
  <si>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</si>
  <si>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</si>
  <si>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</si>
  <si>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</si>
  <si>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</si>
  <si>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</si>
  <si>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</si>
  <si>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</si>
  <si>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</si>
  <si>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</si>
  <si>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</si>
  <si>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</si>
  <si>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</si>
  <si>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</si>
  <si>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</si>
  <si>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</si>
  <si>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</si>
  <si>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</si>
  <si>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</si>
  <si>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</si>
  <si>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</si>
  <si>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</si>
  <si>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</si>
  <si>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</si>
  <si>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</si>
  <si>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</si>
  <si>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</si>
  <si>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</si>
  <si>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</si>
  <si>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</si>
  <si>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</si>
  <si>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</si>
  <si>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</si>
  <si>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</si>
  <si>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</si>
  <si>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</si>
  <si>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</si>
  <si>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</si>
  <si>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</si>
  <si>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</si>
  <si>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</si>
  <si>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</si>
  <si>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</si>
  <si>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</si>
  <si>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</si>
  <si>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</si>
  <si>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</si>
  <si>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</si>
  <si>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</si>
  <si>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</si>
  <si>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</si>
  <si>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</si>
  <si>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</si>
  <si>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</si>
  <si>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</si>
  <si>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</si>
  <si>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</si>
  <si>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</si>
  <si>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</si>
  <si>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</si>
  <si>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</si>
  <si>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</si>
  <si>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</si>
  <si>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</si>
  <si>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</si>
  <si>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</si>
  <si>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</si>
  <si>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</si>
  <si>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</si>
  <si>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</si>
  <si>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</si>
  <si>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</si>
  <si>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</si>
  <si>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</si>
  <si>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</si>
  <si>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</si>
  <si>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</si>
  <si>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</si>
  <si>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</si>
  <si>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</si>
  <si>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</si>
  <si>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</si>
  <si>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</si>
  <si>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</si>
  <si>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</si>
  <si>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</si>
  <si>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</si>
  <si>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</si>
  <si>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</si>
  <si>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</si>
  <si>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</si>
  <si>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</si>
  <si>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</si>
  <si>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</si>
  <si>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</si>
  <si>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</si>
  <si>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</si>
  <si>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</si>
  <si>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</si>
  <si>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</si>
  <si>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</si>
  <si>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</si>
  <si>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</si>
  <si>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</si>
  <si>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</si>
  <si>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</si>
  <si>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</si>
  <si>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</si>
  <si>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</si>
  <si>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</si>
  <si>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</si>
  <si>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</si>
  <si>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</si>
  <si>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</si>
  <si>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</si>
  <si>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</si>
  <si>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</si>
  <si>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</si>
  <si>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</si>
  <si>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</si>
  <si>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</si>
  <si>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</si>
  <si>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</si>
  <si>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</si>
  <si>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</si>
  <si>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</si>
  <si>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</si>
  <si>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</si>
  <si>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</si>
  <si>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</si>
  <si>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</si>
  <si>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</si>
  <si>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</si>
  <si>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</si>
  <si>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</si>
  <si>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</si>
  <si>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</si>
  <si>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</si>
  <si>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</si>
  <si>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</si>
  <si>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</si>
  <si>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</si>
  <si>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</si>
  <si>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</si>
  <si>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</si>
  <si>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</si>
  <si>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</si>
  <si>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</si>
  <si>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</si>
  <si>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</si>
  <si>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</si>
  <si>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</si>
  <si>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</si>
  <si>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</si>
  <si>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</si>
  <si>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</si>
  <si>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</si>
  <si>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</si>
  <si>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</si>
  <si>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</si>
  <si>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</si>
  <si>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</si>
  <si>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</si>
  <si>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</si>
  <si>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</si>
  <si>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</si>
  <si>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</si>
  <si>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</si>
  <si>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</si>
  <si>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</si>
  <si>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</si>
  <si>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</si>
  <si>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</si>
  <si>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</si>
  <si>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</si>
  <si>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</si>
  <si>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</si>
  <si>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</si>
  <si>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</si>
  <si>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</si>
  <si>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</si>
  <si>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</si>
  <si>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</si>
  <si>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</si>
  <si>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</si>
  <si>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</si>
  <si>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</si>
  <si>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</si>
  <si>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</si>
  <si>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</si>
  <si>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</si>
  <si>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</si>
  <si>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</si>
  <si>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</si>
  <si>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</si>
  <si>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</si>
  <si>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</si>
  <si>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</si>
  <si>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</si>
  <si>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</si>
  <si>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</si>
  <si>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</si>
  <si>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</si>
  <si>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</si>
  <si>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</si>
  <si>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</si>
  <si>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</si>
  <si>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</si>
  <si>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</si>
  <si>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</si>
  <si>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</si>
  <si>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</si>
  <si>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</si>
  <si>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</si>
  <si>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</si>
  <si>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</si>
  <si>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</si>
  <si>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</si>
  <si>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</si>
  <si>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</si>
  <si>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</si>
  <si>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</si>
  <si>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</si>
  <si>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</si>
  <si>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</si>
  <si>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</si>
  <si>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</si>
  <si>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</si>
  <si>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</si>
  <si>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</si>
  <si>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</si>
  <si>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</si>
  <si>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</si>
  <si>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</si>
  <si>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</si>
  <si>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</si>
  <si>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</si>
  <si>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</si>
  <si>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</si>
  <si>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</si>
  <si>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</si>
  <si>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</si>
  <si>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</si>
  <si>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</si>
  <si>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</si>
  <si>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</si>
  <si>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</si>
  <si>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</si>
  <si>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</si>
  <si>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</si>
  <si>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</si>
  <si>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</si>
  <si>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</si>
  <si>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</si>
  <si>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</si>
  <si>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</si>
  <si>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</si>
  <si>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</si>
  <si>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</si>
  <si>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</si>
  <si>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</si>
  <si>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</si>
  <si>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</si>
  <si>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</si>
  <si>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</si>
  <si>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</si>
  <si>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</si>
  <si>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</si>
  <si>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</si>
  <si>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</si>
  <si>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</si>
  <si>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</si>
  <si>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</si>
  <si>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</si>
  <si>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</si>
  <si>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</si>
  <si>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</si>
  <si>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</si>
  <si>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</si>
  <si>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</si>
  <si>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</si>
  <si>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</si>
  <si>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</si>
  <si>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</si>
  <si>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</si>
  <si>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</si>
  <si>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</si>
  <si>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</si>
  <si>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</si>
  <si>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</si>
  <si>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</si>
  <si>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</si>
  <si>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</si>
  <si>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</si>
  <si>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</si>
  <si>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</si>
  <si>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</si>
  <si>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</si>
  <si>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</si>
  <si>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</si>
  <si>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</si>
  <si>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</si>
  <si>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</si>
  <si>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</si>
  <si>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</si>
  <si>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</si>
  <si>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</si>
  <si>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</si>
  <si>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</si>
  <si>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</si>
  <si>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</si>
  <si>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</si>
  <si>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</si>
  <si>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</si>
  <si>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</si>
  <si>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</si>
  <si>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</si>
  <si>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</si>
  <si>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</si>
  <si>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</si>
  <si>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</si>
  <si>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</si>
  <si>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</si>
  <si>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</si>
  <si>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</si>
  <si>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</si>
  <si>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</si>
  <si>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</si>
  <si>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</si>
  <si>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</si>
  <si>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</si>
  <si>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</si>
  <si>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</si>
  <si>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</si>
  <si>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</si>
  <si>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</si>
  <si>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</si>
  <si>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</si>
  <si>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</si>
  <si>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</si>
  <si>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</si>
  <si>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</si>
  <si>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</si>
  <si>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</si>
  <si>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</si>
  <si>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</si>
  <si>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</si>
  <si>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</si>
  <si>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</si>
  <si>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</si>
  <si>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</si>
  <si>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</si>
  <si>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</si>
  <si>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</si>
  <si>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</si>
  <si>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</si>
  <si>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</si>
  <si>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</si>
  <si>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</si>
  <si>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</si>
  <si>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</si>
  <si>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</si>
  <si>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</si>
  <si>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</si>
  <si>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</si>
  <si>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</si>
  <si>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</si>
  <si>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</si>
  <si>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</si>
  <si>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</si>
  <si>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</si>
  <si>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</si>
  <si>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</si>
  <si>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</si>
  <si>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</si>
  <si>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</si>
  <si>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</si>
  <si>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</si>
  <si>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</si>
  <si>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</si>
  <si>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</si>
  <si>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</si>
  <si>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</si>
  <si>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</si>
  <si>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</si>
  <si>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</si>
  <si>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</si>
  <si>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</si>
  <si>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</si>
  <si>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</si>
  <si>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</si>
  <si>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</si>
  <si>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</si>
  <si>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</si>
  <si>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</si>
  <si>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</si>
  <si>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</si>
  <si>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</si>
  <si>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</si>
  <si>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</si>
  <si>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</si>
  <si>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</si>
  <si>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</si>
  <si>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</si>
  <si>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</si>
  <si>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</si>
  <si>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</si>
  <si>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</si>
  <si>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</si>
  <si>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</si>
  <si>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</si>
  <si>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</si>
  <si>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</si>
  <si>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</si>
  <si>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</si>
  <si>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</si>
  <si>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</si>
  <si>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</si>
  <si>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</si>
  <si>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</si>
  <si>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</si>
  <si>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</si>
  <si>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</si>
  <si>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</si>
  <si>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</si>
  <si>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</si>
  <si>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</si>
  <si>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</si>
  <si>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</si>
  <si>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</si>
  <si>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</si>
  <si>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</si>
  <si>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</si>
  <si>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</si>
  <si>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</si>
  <si>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</si>
  <si>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</si>
  <si>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</si>
  <si>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</si>
  <si>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</si>
  <si>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</si>
  <si>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</si>
  <si>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</si>
  <si>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</si>
  <si>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</si>
  <si>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</si>
  <si>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</si>
  <si>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</si>
  <si>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</si>
  <si>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</si>
  <si>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</si>
  <si>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</si>
  <si>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</si>
  <si>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</si>
  <si>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</si>
  <si>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</si>
  <si>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</si>
  <si>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</si>
  <si>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</si>
  <si>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</si>
  <si>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</si>
  <si>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</si>
  <si>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</si>
  <si>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</si>
  <si>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</si>
  <si>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</si>
  <si>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</si>
  <si>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</si>
  <si>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</si>
  <si>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</si>
  <si>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</si>
  <si>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</si>
  <si>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</si>
  <si>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</si>
  <si>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</si>
  <si>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</si>
  <si>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</si>
  <si>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</si>
  <si>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</si>
  <si>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</si>
  <si>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</si>
  <si>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</si>
  <si>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</si>
  <si>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</si>
  <si>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</si>
  <si>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</si>
  <si>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</si>
  <si>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</si>
  <si>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</si>
  <si>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</si>
  <si>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</si>
  <si>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</si>
  <si>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</si>
  <si>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</si>
  <si>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</si>
  <si>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</si>
  <si>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</si>
  <si>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</si>
  <si>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</si>
  <si>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</si>
  <si>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</si>
  <si>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</si>
  <si>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</si>
  <si>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</si>
  <si>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</si>
  <si>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</si>
  <si>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</si>
  <si>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</si>
  <si>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</si>
  <si>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</si>
  <si>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</si>
  <si>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</si>
  <si>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</si>
  <si>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</si>
  <si>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</si>
  <si>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</si>
  <si>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</si>
  <si>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</si>
  <si>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</si>
  <si>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</si>
  <si>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</si>
  <si>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</si>
  <si>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</si>
  <si>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</si>
  <si>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</si>
  <si>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</si>
  <si>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</si>
  <si>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</si>
  <si>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</si>
  <si>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</si>
  <si>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</si>
  <si>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</si>
  <si>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</si>
  <si>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</si>
  <si>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</si>
  <si>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</si>
  <si>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</si>
  <si>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</si>
  <si>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</si>
  <si>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</si>
  <si>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</si>
  <si>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</si>
  <si>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</si>
  <si>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</si>
  <si>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</si>
  <si>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</si>
  <si>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</si>
  <si>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</si>
  <si>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</si>
  <si>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</si>
  <si>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</si>
  <si>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</si>
  <si>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</si>
  <si>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</si>
  <si>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</si>
  <si>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</si>
  <si>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</si>
  <si>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</si>
  <si>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</si>
  <si>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</si>
  <si>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</si>
  <si>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</si>
  <si>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</si>
  <si>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</si>
  <si>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</si>
  <si>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</si>
  <si>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</si>
  <si>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</si>
  <si>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</si>
  <si>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</si>
  <si>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</si>
  <si>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</si>
  <si>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</si>
  <si>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</si>
  <si>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</si>
  <si>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</si>
  <si>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</si>
  <si>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</si>
  <si>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</si>
  <si>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</si>
  <si>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</si>
  <si>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</si>
  <si>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</si>
  <si>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</si>
  <si>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</si>
  <si>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</si>
  <si>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</si>
  <si>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</si>
  <si>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</si>
  <si>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</si>
  <si>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</si>
  <si>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</si>
  <si>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</si>
  <si>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</si>
  <si>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</si>
  <si>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</si>
  <si>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</si>
  <si>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</si>
  <si>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</si>
  <si>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</si>
  <si>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</si>
  <si>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</si>
  <si>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</si>
  <si>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</si>
  <si>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</si>
  <si>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</si>
  <si>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</si>
  <si>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</si>
  <si>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</si>
  <si>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</si>
  <si>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</si>
  <si>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</si>
  <si>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</si>
  <si>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</si>
  <si>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</si>
  <si>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</si>
  <si>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</si>
  <si>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</si>
  <si>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</si>
  <si>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</si>
  <si>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</si>
  <si>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</si>
  <si>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</si>
  <si>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</si>
  <si>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</si>
  <si>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</si>
  <si>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</si>
  <si>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</si>
  <si>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</si>
  <si>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</si>
  <si>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</si>
  <si>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</si>
  <si>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</si>
  <si>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</si>
  <si>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</si>
  <si>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</si>
  <si>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</si>
  <si>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</si>
  <si>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</si>
  <si>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</si>
  <si>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</si>
  <si>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</si>
  <si>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</si>
  <si>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</si>
  <si>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</si>
  <si>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</si>
  <si>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</si>
  <si>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</si>
  <si>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</si>
  <si>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</si>
  <si>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</si>
  <si>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</si>
  <si>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</si>
  <si>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</si>
  <si>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</si>
  <si>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</si>
  <si>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</si>
  <si>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</si>
  <si>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</si>
  <si>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</si>
  <si>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</si>
  <si>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</si>
  <si>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</si>
  <si>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</si>
  <si>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</si>
  <si>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</si>
  <si>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</si>
  <si>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</si>
  <si>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</si>
  <si>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</si>
  <si>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</si>
  <si>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</si>
  <si>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</si>
  <si>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</si>
  <si>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</si>
  <si>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</si>
  <si>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</si>
  <si>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</si>
  <si>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</si>
  <si>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</si>
  <si>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</si>
  <si>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</si>
  <si>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</si>
  <si>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</si>
  <si>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</si>
  <si>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</si>
  <si>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</si>
  <si>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</si>
  <si>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</si>
  <si>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</si>
  <si>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</si>
  <si>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</si>
  <si>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</si>
  <si>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</si>
  <si>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</si>
  <si>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</si>
  <si>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</si>
  <si>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</si>
  <si>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</si>
  <si>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</si>
  <si>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</si>
  <si>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</si>
  <si>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</si>
  <si>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</si>
  <si>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</si>
  <si>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</si>
  <si>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</si>
  <si>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</si>
  <si>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</si>
  <si>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</si>
  <si>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</si>
  <si>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</si>
  <si>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</si>
  <si>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</si>
  <si>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</si>
  <si>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</si>
  <si>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</si>
  <si>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</si>
  <si>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</si>
  <si>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</si>
  <si>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</si>
  <si>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</si>
  <si>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</si>
  <si>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</si>
  <si>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</si>
  <si>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</si>
  <si>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</si>
  <si>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</si>
  <si>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</si>
  <si>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</si>
  <si>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</si>
  <si>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</si>
  <si>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</si>
  <si>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</si>
  <si>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</si>
  <si>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</si>
  <si>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</si>
  <si>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</si>
  <si>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</si>
  <si>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</si>
  <si>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</si>
  <si>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</si>
  <si>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</si>
  <si>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</si>
  <si>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</si>
  <si>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</si>
  <si>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</si>
  <si>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</si>
  <si>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</si>
  <si>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</si>
  <si>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</si>
  <si>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</si>
  <si>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</si>
  <si>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</si>
  <si>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</si>
  <si>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</si>
  <si>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</si>
  <si>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</si>
  <si>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</si>
  <si>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</si>
  <si>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</si>
  <si>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</si>
  <si>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</si>
  <si>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</si>
  <si>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</si>
  <si>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</si>
  <si>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</si>
  <si>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</si>
  <si>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</si>
  <si>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</si>
  <si>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</si>
  <si>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</si>
  <si>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</si>
  <si>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</si>
  <si>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</si>
  <si>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</si>
  <si>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</si>
  <si>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</si>
  <si>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</si>
  <si>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</si>
  <si>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</si>
  <si>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</si>
  <si>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</si>
  <si>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</si>
  <si>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</si>
  <si>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</si>
  <si>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</si>
  <si>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</si>
  <si>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</si>
  <si>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</si>
  <si>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</si>
  <si>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</si>
  <si>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</si>
  <si>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</si>
  <si>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</si>
  <si>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</si>
  <si>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</si>
  <si>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</si>
  <si>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</si>
  <si>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</si>
  <si>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</si>
  <si>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</si>
  <si>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</si>
  <si>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</si>
  <si>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</si>
  <si>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</si>
  <si>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</si>
  <si>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</si>
  <si>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</si>
  <si>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</si>
  <si>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</si>
  <si>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</si>
  <si>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</si>
  <si>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</si>
  <si>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</si>
  <si>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</si>
  <si>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</si>
  <si>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</si>
  <si>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</si>
  <si>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</si>
  <si>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</si>
  <si>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</si>
  <si>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</si>
  <si>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</si>
  <si>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</si>
  <si>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</si>
  <si>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</si>
  <si>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</si>
  <si>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</si>
  <si>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</si>
  <si>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</si>
  <si>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</si>
  <si>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</si>
  <si>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</si>
  <si>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</si>
  <si>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</si>
  <si>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</si>
  <si>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</si>
  <si>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</si>
  <si>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</si>
  <si>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</si>
  <si>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</si>
  <si>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</si>
  <si>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</si>
  <si>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</si>
  <si>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</si>
  <si>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</si>
  <si>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</si>
  <si>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</si>
  <si>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</si>
  <si>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</si>
  <si>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</si>
  <si>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</si>
  <si>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</si>
  <si>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</si>
  <si>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</si>
  <si>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</si>
  <si>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</si>
  <si>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</si>
  <si>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</si>
  <si>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</si>
  <si>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</si>
  <si>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</si>
  <si>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</si>
  <si>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</si>
  <si>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</si>
  <si>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</si>
  <si>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</si>
  <si>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</si>
  <si>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</si>
  <si>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</si>
  <si>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</si>
  <si>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</si>
  <si>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</si>
  <si>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</si>
  <si>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</si>
  <si>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</si>
  <si>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</si>
  <si>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</si>
  <si>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</si>
  <si>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</si>
  <si>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</si>
  <si>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</si>
  <si>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</si>
  <si>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</si>
  <si>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</si>
  <si>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</si>
  <si>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</si>
  <si>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</si>
  <si>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</si>
  <si>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</si>
  <si>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</si>
  <si>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</si>
  <si>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</si>
  <si>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</si>
  <si>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</si>
  <si>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</si>
  <si>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</si>
  <si>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</si>
  <si>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</si>
  <si>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</si>
  <si>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</si>
  <si>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</si>
  <si>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</si>
  <si>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</si>
  <si>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</si>
  <si>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</si>
  <si>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</si>
  <si>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</si>
  <si>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</si>
  <si>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</si>
  <si>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</si>
  <si>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</si>
  <si>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</si>
  <si>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</si>
  <si>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</si>
  <si>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</si>
  <si>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</si>
  <si>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</si>
  <si>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</si>
  <si>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</si>
  <si>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</si>
  <si>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</si>
  <si>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</si>
  <si>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</si>
  <si>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</si>
  <si>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</si>
  <si>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</si>
  <si>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</si>
  <si>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</si>
  <si>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</si>
  <si>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</si>
  <si>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</si>
  <si>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</si>
  <si>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</si>
  <si>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</si>
  <si>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</si>
  <si>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</si>
  <si>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</si>
  <si>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</si>
  <si>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</si>
  <si>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</si>
  <si>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</si>
  <si>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</si>
  <si>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</si>
  <si>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</si>
  <si>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</si>
  <si>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</si>
  <si>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</si>
  <si>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</si>
  <si>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</si>
  <si>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</si>
  <si>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</si>
  <si>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</si>
  <si>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</si>
  <si>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</si>
  <si>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</si>
  <si>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</si>
  <si>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</si>
  <si>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</si>
  <si>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</si>
  <si>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</si>
  <si>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</si>
  <si>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</si>
  <si>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</si>
  <si>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</si>
  <si>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</si>
  <si>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</si>
  <si>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</si>
  <si>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</si>
  <si>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</si>
  <si>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</si>
  <si>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</si>
  <si>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</si>
  <si>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</si>
  <si>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</si>
  <si>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</si>
  <si>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</si>
  <si>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</si>
  <si>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</si>
  <si>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</si>
  <si>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</si>
  <si>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</si>
  <si>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</si>
  <si>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</si>
  <si>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</si>
  <si>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</si>
  <si>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</si>
  <si>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</si>
  <si>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</si>
  <si>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</si>
  <si>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</si>
  <si>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</si>
  <si>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</si>
  <si>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</si>
  <si>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</si>
  <si>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</si>
  <si>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</si>
  <si>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</si>
  <si>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</si>
  <si>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</si>
  <si>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</si>
  <si>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</si>
  <si>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</si>
  <si>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</si>
  <si>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</si>
  <si>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</si>
  <si>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</si>
  <si>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</si>
  <si>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</si>
  <si>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</si>
  <si>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</si>
  <si>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</si>
  <si>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</si>
  <si>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</si>
  <si>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</si>
  <si>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</si>
  <si>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</si>
  <si>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</si>
  <si>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</si>
  <si>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</si>
  <si>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</si>
  <si>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</si>
  <si>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</si>
  <si>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</si>
  <si>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</si>
  <si>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</si>
  <si>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</si>
  <si>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</si>
  <si>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</si>
  <si>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</si>
  <si>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</si>
  <si>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</si>
  <si>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</si>
  <si>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</si>
  <si>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</si>
  <si>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</si>
  <si>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</si>
  <si>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</si>
  <si>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</si>
  <si>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</si>
  <si>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</si>
  <si>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</si>
  <si>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</si>
  <si>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</si>
  <si>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</si>
  <si>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</si>
  <si>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</si>
  <si>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</si>
  <si>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</si>
  <si>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</si>
  <si>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</si>
  <si>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</si>
  <si>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</si>
  <si>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</si>
  <si>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</si>
  <si>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</si>
  <si>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</si>
  <si>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</si>
  <si>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</si>
  <si>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</si>
  <si>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</si>
  <si>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</si>
  <si>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</si>
  <si>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</si>
  <si>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</si>
  <si>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</si>
  <si>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</si>
  <si>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</si>
  <si>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</si>
  <si>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</si>
  <si>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</si>
  <si>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</si>
  <si>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</si>
  <si>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</si>
  <si>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</si>
  <si>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</si>
  <si>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</si>
  <si>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</si>
  <si>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</si>
  <si>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</si>
  <si>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</si>
  <si>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</si>
  <si>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</si>
  <si>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</si>
  <si>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</si>
  <si>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</si>
  <si>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</si>
  <si>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</si>
  <si>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</si>
  <si>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</si>
  <si>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</si>
  <si>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</si>
  <si>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</si>
  <si>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</si>
  <si>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</si>
  <si>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</si>
  <si>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</si>
  <si>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</si>
  <si>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</si>
  <si>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</si>
  <si>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</si>
  <si>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</si>
  <si>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</si>
  <si>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</si>
  <si>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</si>
  <si>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</si>
  <si>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</si>
  <si>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</si>
  <si>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</si>
  <si>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</si>
  <si>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</si>
  <si>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</si>
  <si>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</si>
  <si>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</si>
  <si>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</si>
  <si>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</si>
  <si>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</si>
  <si>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</si>
  <si>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</si>
  <si>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</si>
  <si>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</si>
  <si>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</si>
  <si>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</si>
  <si>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</si>
  <si>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</si>
  <si>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</si>
  <si>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</si>
  <si>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</si>
  <si>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</si>
  <si>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</si>
  <si>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</si>
  <si>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</si>
  <si>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</si>
  <si>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</si>
  <si>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</si>
  <si>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</si>
  <si>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</si>
  <si>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</si>
  <si>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</si>
  <si>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</si>
  <si>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</si>
  <si>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</si>
  <si>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</si>
  <si>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</si>
  <si>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</si>
  <si>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</si>
  <si>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</si>
  <si>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</si>
  <si>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</si>
  <si>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</si>
  <si>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</si>
  <si>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</si>
  <si>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</si>
  <si>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</si>
  <si>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</si>
  <si>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</si>
  <si>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</si>
  <si>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</si>
  <si>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</si>
  <si>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</si>
  <si>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</si>
  <si>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</si>
  <si>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</si>
  <si>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</si>
  <si>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</si>
  <si>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</si>
  <si>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</si>
  <si>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</si>
  <si>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</si>
  <si>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</si>
  <si>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</si>
  <si>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</si>
  <si>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</si>
  <si>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</si>
  <si>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</si>
  <si>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</si>
  <si>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</si>
  <si>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</si>
  <si>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</si>
  <si>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</si>
  <si>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</si>
  <si>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</si>
  <si>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</si>
  <si>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</si>
  <si>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</si>
  <si>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</si>
  <si>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</si>
  <si>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</si>
  <si>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</si>
  <si>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</si>
  <si>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</si>
  <si>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</si>
  <si>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</si>
  <si>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</si>
  <si>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</si>
  <si>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</si>
  <si>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</si>
  <si>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</si>
  <si>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</si>
  <si>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</si>
  <si>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</si>
  <si>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</si>
  <si>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</si>
  <si>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</si>
  <si>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</si>
  <si>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</si>
  <si>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</si>
  <si>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</si>
  <si>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</si>
  <si>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</si>
  <si>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</si>
  <si>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</si>
  <si>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</si>
  <si>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</si>
  <si>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</si>
  <si>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</si>
  <si>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</si>
  <si>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</si>
  <si>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</si>
  <si>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</si>
  <si>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</si>
  <si>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</si>
  <si>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</si>
  <si>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</si>
  <si>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</si>
  <si>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</si>
  <si>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</si>
  <si>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</si>
  <si>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</si>
  <si>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</si>
  <si>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</si>
  <si>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</si>
  <si>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</si>
  <si>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</si>
  <si>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</si>
  <si>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</si>
  <si>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</si>
  <si>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</si>
  <si>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</si>
  <si>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</si>
  <si>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</si>
  <si>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</si>
  <si>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</si>
  <si>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</si>
  <si>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</si>
  <si>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</si>
  <si>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</si>
  <si>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</si>
  <si>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</si>
  <si>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</si>
  <si>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</si>
  <si>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</si>
  <si>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</si>
  <si>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</si>
  <si>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</si>
  <si>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</si>
  <si>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</si>
  <si>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</si>
  <si>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</si>
  <si>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</si>
  <si>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</si>
  <si>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</si>
  <si>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</si>
  <si>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</si>
  <si>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</si>
  <si>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</si>
  <si>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</si>
  <si>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</si>
  <si>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</si>
  <si>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</si>
  <si>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</si>
  <si>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</si>
  <si>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</si>
  <si>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</si>
  <si>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</si>
  <si>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</si>
  <si>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</si>
  <si>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</si>
  <si>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</si>
  <si>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</si>
  <si>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</si>
  <si>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</si>
  <si>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</si>
  <si>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</si>
  <si>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</si>
  <si>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</si>
  <si>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</si>
  <si>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</si>
  <si>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</si>
  <si>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</si>
  <si>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</si>
  <si>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</si>
  <si>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</si>
  <si>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</si>
  <si>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</si>
  <si>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</si>
  <si>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</si>
  <si>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</si>
  <si>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</si>
  <si>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</si>
  <si>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</si>
  <si>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</si>
  <si>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</si>
  <si>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</si>
  <si>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</si>
  <si>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</si>
  <si>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</si>
  <si>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</si>
  <si>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</si>
  <si>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</si>
  <si>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</si>
  <si>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</si>
  <si>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</si>
  <si>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</si>
  <si>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</si>
  <si>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</si>
  <si>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</si>
  <si>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</si>
  <si>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</si>
  <si>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</si>
  <si>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</si>
  <si>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</si>
  <si>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</si>
  <si>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</si>
  <si>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</si>
  <si>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</si>
  <si>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</si>
  <si>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</si>
  <si>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</si>
  <si>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</si>
  <si>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</si>
  <si>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</si>
  <si>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</si>
  <si>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</si>
  <si>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</si>
  <si>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</si>
  <si>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</si>
  <si>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</si>
  <si>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</si>
  <si>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</si>
  <si>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</si>
  <si>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</si>
  <si>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</si>
  <si>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</si>
  <si>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</si>
  <si>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</si>
  <si>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</si>
  <si>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</si>
  <si>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</si>
  <si>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</si>
  <si>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</si>
  <si>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</si>
  <si>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</si>
  <si>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</si>
  <si>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</si>
  <si>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</si>
  <si>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</si>
  <si>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</si>
  <si>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</si>
  <si>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</si>
  <si>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</si>
  <si>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</si>
  <si>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</si>
  <si>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</si>
  <si>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</si>
  <si>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</si>
  <si>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</si>
  <si>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</si>
  <si>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</si>
  <si>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</si>
  <si>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</si>
  <si>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</si>
  <si>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</si>
  <si>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</si>
  <si>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</si>
  <si>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</si>
  <si>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</si>
  <si>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</si>
  <si>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</si>
  <si>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</si>
  <si>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</si>
  <si>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</si>
  <si>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</si>
  <si>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</si>
  <si>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</si>
  <si>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</si>
  <si>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</si>
  <si>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</si>
  <si>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</si>
  <si>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</si>
  <si>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</si>
  <si>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</si>
  <si>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</si>
  <si>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</si>
  <si>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</si>
  <si>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</si>
  <si>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</si>
  <si>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</si>
  <si>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</si>
  <si>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</si>
  <si>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</si>
  <si>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</si>
  <si>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</si>
  <si>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</si>
  <si>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</si>
  <si>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</si>
  <si>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</si>
  <si>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</si>
  <si>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</si>
  <si>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</si>
  <si>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</si>
  <si>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</si>
  <si>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</si>
  <si>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</si>
  <si>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</si>
  <si>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</si>
  <si>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</si>
  <si>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</si>
  <si>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</si>
  <si>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</si>
  <si>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</si>
  <si>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</si>
  <si>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</si>
  <si>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</si>
  <si>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</si>
  <si>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</si>
  <si>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</si>
  <si>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</si>
  <si>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</si>
  <si>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</si>
  <si>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</si>
  <si>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</si>
  <si>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</si>
  <si>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</si>
  <si>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</si>
  <si>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</si>
  <si>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</si>
  <si>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</si>
  <si>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</si>
  <si>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</si>
  <si>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</si>
  <si>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</si>
  <si>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</si>
  <si>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</si>
  <si>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</si>
  <si>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</si>
  <si>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</si>
  <si>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</si>
  <si>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</si>
  <si>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</si>
  <si>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</si>
  <si>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</si>
  <si>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</si>
  <si>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</si>
  <si>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</si>
  <si>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</si>
  <si>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</si>
  <si>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</si>
  <si>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</si>
  <si>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</si>
  <si>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</si>
  <si>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</si>
  <si>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</si>
  <si>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</si>
  <si>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</si>
  <si>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</si>
  <si>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</si>
  <si>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</si>
  <si>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</si>
  <si>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</si>
  <si>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</si>
  <si>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</si>
  <si>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</si>
  <si>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</si>
  <si>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</si>
  <si>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</si>
  <si>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</si>
  <si>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</si>
  <si>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</si>
  <si>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</si>
  <si>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</si>
  <si>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</si>
  <si>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</si>
  <si>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</si>
  <si>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</si>
  <si>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</si>
  <si>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</si>
  <si>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</si>
  <si>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</si>
  <si>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</si>
  <si>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</si>
  <si>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</si>
  <si>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</si>
  <si>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</si>
  <si>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</si>
  <si>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</si>
  <si>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</si>
  <si>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</si>
  <si>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</si>
  <si>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</si>
  <si>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</si>
  <si>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</si>
  <si>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</si>
  <si>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</si>
  <si>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</si>
  <si>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</si>
  <si>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</si>
  <si>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</si>
  <si>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</si>
  <si>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</si>
  <si>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</si>
  <si>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</si>
  <si>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</si>
  <si>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</si>
  <si>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</si>
  <si>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</si>
  <si>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</si>
  <si>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</si>
  <si>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</si>
  <si>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</si>
  <si>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</si>
  <si>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</si>
  <si>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</si>
  <si>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</si>
  <si>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</si>
  <si>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</si>
  <si>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</si>
  <si>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</si>
  <si>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</si>
  <si>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</si>
  <si>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</si>
  <si>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</si>
  <si>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</si>
  <si>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</si>
  <si>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</si>
  <si>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</si>
  <si>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</si>
  <si>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</si>
  <si>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</si>
  <si>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</si>
  <si>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</si>
  <si>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</si>
  <si>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</si>
  <si>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</si>
  <si>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</si>
  <si>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</si>
  <si>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</si>
  <si>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</si>
  <si>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</si>
  <si>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</si>
  <si>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</si>
  <si>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</si>
  <si>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</si>
  <si>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</si>
  <si>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</si>
  <si>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</si>
  <si>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</si>
  <si>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</si>
  <si>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</si>
  <si>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</si>
  <si>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</si>
  <si>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</si>
  <si>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</si>
  <si>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</si>
  <si>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</si>
  <si>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</si>
  <si>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</si>
  <si>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</si>
  <si>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</si>
  <si>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</si>
  <si>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</si>
  <si>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</si>
  <si>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</si>
  <si>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</si>
  <si>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</si>
  <si>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</si>
  <si>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</si>
  <si>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</si>
  <si>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</si>
  <si>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</si>
  <si>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</si>
  <si>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</si>
  <si>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</si>
  <si>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</si>
  <si>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</si>
  <si>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</si>
  <si>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</si>
  <si>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</si>
  <si>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</si>
  <si>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</si>
  <si>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</si>
  <si>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</si>
  <si>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</si>
  <si>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</si>
  <si>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</si>
  <si>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</si>
  <si>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</si>
  <si>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</si>
  <si>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</si>
  <si>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</si>
  <si>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</si>
  <si>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</si>
  <si>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</si>
  <si>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</si>
  <si>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</si>
  <si>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</si>
  <si>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</si>
  <si>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</si>
  <si>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</si>
  <si>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</si>
  <si>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</si>
  <si>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</si>
  <si>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</si>
  <si>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</si>
  <si>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</si>
  <si>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</si>
  <si>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</si>
  <si>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</si>
  <si>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</si>
  <si>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</si>
  <si>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</si>
  <si>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</si>
  <si>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</si>
  <si>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</si>
  <si>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</si>
  <si>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</si>
  <si>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</si>
  <si>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</si>
  <si>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</si>
  <si>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</si>
  <si>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</si>
  <si>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</si>
  <si>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</si>
  <si>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</si>
  <si>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</si>
  <si>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</si>
  <si>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</si>
  <si>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</si>
  <si>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</si>
  <si>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</si>
  <si>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</si>
  <si>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</si>
  <si>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</si>
  <si>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</si>
  <si>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</si>
  <si>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</si>
  <si>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</si>
  <si>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</si>
  <si>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</si>
  <si>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</si>
  <si>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</si>
  <si>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</si>
  <si>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</si>
  <si>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</si>
  <si>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</si>
  <si>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</si>
  <si>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</si>
  <si>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</si>
  <si>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</si>
  <si>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</si>
  <si>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</si>
  <si>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</si>
  <si>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</si>
  <si>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</si>
  <si>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</si>
  <si>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</si>
  <si>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</si>
  <si>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</si>
  <si>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</si>
  <si>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</si>
  <si>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</si>
  <si>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</si>
  <si>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</si>
  <si>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</si>
  <si>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</si>
  <si>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</si>
  <si>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</si>
  <si>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</si>
  <si>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</si>
  <si>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</si>
  <si>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</si>
  <si>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</si>
  <si>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</si>
  <si>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</si>
  <si>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</si>
  <si>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</si>
  <si>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</si>
  <si>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</si>
  <si>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</si>
  <si>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</si>
  <si>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</si>
  <si>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</si>
  <si>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</si>
  <si>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</si>
  <si>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</si>
  <si>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</si>
  <si>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</si>
  <si>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</si>
  <si>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</si>
  <si>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</si>
  <si>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</si>
  <si>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</si>
  <si>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</si>
  <si>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</si>
  <si>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</si>
  <si>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</si>
  <si>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</si>
  <si>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</si>
  <si>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</si>
  <si>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</si>
  <si>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</si>
  <si>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</si>
  <si>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</si>
  <si>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</si>
  <si>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</si>
  <si>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</si>
  <si>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</si>
  <si>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</si>
  <si>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</si>
  <si>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</si>
  <si>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</si>
  <si>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</si>
  <si>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</si>
  <si>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</si>
  <si>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</si>
  <si>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</si>
  <si>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</si>
  <si>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</si>
  <si>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</si>
  <si>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</si>
  <si>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</si>
  <si>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</si>
  <si>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</si>
  <si>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</si>
  <si>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</si>
  <si>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</si>
  <si>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</si>
  <si>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</si>
  <si>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</si>
  <si>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</si>
  <si>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</si>
  <si>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</si>
  <si>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</si>
  <si>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</si>
  <si>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</si>
  <si>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</si>
  <si>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</si>
  <si>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</si>
  <si>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</si>
  <si>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</si>
  <si>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</si>
  <si>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</si>
  <si>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</si>
  <si>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</si>
  <si>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</si>
  <si>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</si>
  <si>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</si>
  <si>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</si>
  <si>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</si>
  <si>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</si>
  <si>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</si>
  <si>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</si>
  <si>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</si>
  <si>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</si>
  <si>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</si>
  <si>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</si>
  <si>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</si>
  <si>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</si>
  <si>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</si>
  <si>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</si>
  <si>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</si>
  <si>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</si>
  <si>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</si>
  <si>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</si>
  <si>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</si>
  <si>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</si>
  <si>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</si>
  <si>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</si>
  <si>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</si>
  <si>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</si>
  <si>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</si>
  <si>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</si>
  <si>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</si>
  <si>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</si>
  <si>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</si>
  <si>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</si>
  <si>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</si>
  <si>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</si>
  <si>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</si>
  <si>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</si>
  <si>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</si>
  <si>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</si>
  <si>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</si>
  <si>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</si>
  <si>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</si>
  <si>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</si>
  <si>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</si>
  <si>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</si>
  <si>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</si>
  <si>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</si>
  <si>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</si>
  <si>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</si>
  <si>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</si>
  <si>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</si>
  <si>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</si>
  <si>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</si>
  <si>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</si>
  <si>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</si>
  <si>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</si>
  <si>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</si>
  <si>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</si>
  <si>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</si>
  <si>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</si>
  <si>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</si>
  <si>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</si>
  <si>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</si>
  <si>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</si>
  <si>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</si>
  <si>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</si>
  <si>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</si>
  <si>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</si>
  <si>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</si>
  <si>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</si>
  <si>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</si>
  <si>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</si>
  <si>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</si>
  <si>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</si>
  <si>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</si>
  <si>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</si>
  <si>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</si>
  <si>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</si>
  <si>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</si>
  <si>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</si>
  <si>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</si>
  <si>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</si>
  <si>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</si>
  <si>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</si>
  <si>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</si>
  <si>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</si>
  <si>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</si>
  <si>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</si>
  <si>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</si>
  <si>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</si>
  <si>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</si>
  <si>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</si>
  <si>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</si>
  <si>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</si>
  <si>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</si>
  <si>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</si>
  <si>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</si>
  <si>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</si>
  <si>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</si>
  <si>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</si>
  <si>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</si>
  <si>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</si>
  <si>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</si>
  <si>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</si>
  <si>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</si>
  <si>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</si>
  <si>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</si>
  <si>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</si>
  <si>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</si>
  <si>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</si>
  <si>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</si>
  <si>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</si>
  <si>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</si>
  <si>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</si>
  <si>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</si>
  <si>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</si>
  <si>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</si>
  <si>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</si>
  <si>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</si>
  <si>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</si>
  <si>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</si>
  <si>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</si>
  <si>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</si>
  <si>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</si>
  <si>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</si>
  <si>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</si>
  <si>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</si>
  <si>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</si>
  <si>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</si>
  <si>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</si>
  <si>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</si>
  <si>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</si>
  <si>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</si>
  <si>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</si>
  <si>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</si>
  <si>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</si>
  <si>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</si>
  <si>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</si>
  <si>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</si>
  <si>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</si>
  <si>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</si>
  <si>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</si>
  <si>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</si>
  <si>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</si>
  <si>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</si>
  <si>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</si>
  <si>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</si>
  <si>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</si>
  <si>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</si>
  <si>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</si>
  <si>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</si>
  <si>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</si>
  <si>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</si>
  <si>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</si>
  <si>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</si>
  <si>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</si>
  <si>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</si>
  <si>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</si>
  <si>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</si>
  <si>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</si>
  <si>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</si>
  <si>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</si>
  <si>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</si>
  <si>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</si>
  <si>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</si>
  <si>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</si>
  <si>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</si>
  <si>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</si>
  <si>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</si>
  <si>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</si>
  <si>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</si>
  <si>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</si>
  <si>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</si>
  <si>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</si>
  <si>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</si>
  <si>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</si>
  <si>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</si>
  <si>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</si>
  <si>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</si>
  <si>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</si>
  <si>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</si>
  <si>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</si>
  <si>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</si>
  <si>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</si>
  <si>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</si>
  <si>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</si>
  <si>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</si>
  <si>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</si>
  <si>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</si>
  <si>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</si>
  <si>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</si>
  <si>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</si>
  <si>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</si>
  <si>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</si>
  <si>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</si>
  <si>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</si>
  <si>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</si>
  <si>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</si>
  <si>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</si>
  <si>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</si>
  <si>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</si>
  <si>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</si>
  <si>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</si>
  <si>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</si>
  <si>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</si>
  <si>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</si>
  <si>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</si>
  <si>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</si>
  <si>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</si>
  <si>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</si>
  <si>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</si>
  <si>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</si>
  <si>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</si>
  <si>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</si>
  <si>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</si>
  <si>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</si>
  <si>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</si>
  <si>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</si>
  <si>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</si>
  <si>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</si>
  <si>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</si>
  <si>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</si>
  <si>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</si>
  <si>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</si>
  <si>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</si>
  <si>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</si>
  <si>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</si>
  <si>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</si>
  <si>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</si>
  <si>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</si>
  <si>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</si>
  <si>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</si>
  <si>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</si>
  <si>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</si>
  <si>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</si>
  <si>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</si>
  <si>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</si>
  <si>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</si>
  <si>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</si>
  <si>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</si>
  <si>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</si>
  <si>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</si>
  <si>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</si>
  <si>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</si>
  <si>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</si>
  <si>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</si>
  <si>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</si>
  <si>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</si>
  <si>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</si>
  <si>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</si>
  <si>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</si>
  <si>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</si>
  <si>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</si>
  <si>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</si>
  <si>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</si>
  <si>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</si>
  <si>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</si>
  <si>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</si>
  <si>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</si>
  <si>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</si>
  <si>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</si>
  <si>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</si>
  <si>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</si>
  <si>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</si>
  <si>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</si>
  <si>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</si>
  <si>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</si>
  <si>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</si>
  <si>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</si>
  <si>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</si>
  <si>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</si>
  <si>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</si>
  <si>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</si>
  <si>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</si>
  <si>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</si>
  <si>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</si>
  <si>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</si>
  <si>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</si>
  <si>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</si>
  <si>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</si>
  <si>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</si>
  <si>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</si>
  <si>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</si>
  <si>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</si>
  <si>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</si>
  <si>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</si>
  <si>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</si>
  <si>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</si>
  <si>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</si>
  <si>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</si>
  <si>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</si>
  <si>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</si>
  <si>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</si>
  <si>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</si>
  <si>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</si>
  <si>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</si>
  <si>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</si>
  <si>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</si>
  <si>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</si>
  <si>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</si>
  <si>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</si>
  <si>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</si>
  <si>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</si>
  <si>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</si>
  <si>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</si>
  <si>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</si>
  <si>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</si>
  <si>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</si>
  <si>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</si>
  <si>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</si>
  <si>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</si>
  <si>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</si>
  <si>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</si>
  <si>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</si>
  <si>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</si>
  <si>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</si>
  <si>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</si>
  <si>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</si>
  <si>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</si>
  <si>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</si>
  <si>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</si>
  <si>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</si>
  <si>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</si>
  <si>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</si>
  <si>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</si>
  <si>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</si>
  <si>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</si>
  <si>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</si>
  <si>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</si>
  <si>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</si>
  <si>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</si>
  <si>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</si>
  <si>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</si>
  <si>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</si>
  <si>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</si>
  <si>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</si>
  <si>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</si>
  <si>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</si>
  <si>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</si>
  <si>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</si>
  <si>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</si>
  <si>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</si>
  <si>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</si>
  <si>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</si>
  <si>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</si>
  <si>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</si>
  <si>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</si>
  <si>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</si>
  <si>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</si>
  <si>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</si>
  <si>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</si>
  <si>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</si>
  <si>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</si>
  <si>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</si>
  <si>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</si>
  <si>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</si>
  <si>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</si>
  <si>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</si>
  <si>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</si>
  <si>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</si>
  <si>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</si>
  <si>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</si>
  <si>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</si>
  <si>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</si>
  <si>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</si>
  <si>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</si>
  <si>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</si>
  <si>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</si>
  <si>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</si>
  <si>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</si>
  <si>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</si>
  <si>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</si>
  <si>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</si>
  <si>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</si>
  <si>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</si>
  <si>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</si>
  <si>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</si>
  <si>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</si>
  <si>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</si>
  <si>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</si>
  <si>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</si>
  <si>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</si>
  <si>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</si>
  <si>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</si>
  <si>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</si>
  <si>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</si>
  <si>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</si>
  <si>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</si>
  <si>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</si>
  <si>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</si>
  <si>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</si>
  <si>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</si>
  <si>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</si>
  <si>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</si>
  <si>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</si>
  <si>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</si>
  <si>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</si>
  <si>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</si>
  <si>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</si>
  <si>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</si>
  <si>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</si>
  <si>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</si>
  <si>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</si>
  <si>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</si>
  <si>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</si>
  <si>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</si>
  <si>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</si>
  <si>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</si>
  <si>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</si>
  <si>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</si>
  <si>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</si>
  <si>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</si>
  <si>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</si>
  <si>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</si>
  <si>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</si>
  <si>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</si>
  <si>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</si>
  <si>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</si>
  <si>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</si>
  <si>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</si>
  <si>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</si>
  <si>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</si>
  <si>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</si>
  <si>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</si>
  <si>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</si>
  <si>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</si>
  <si>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</si>
  <si>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</si>
  <si>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</si>
  <si>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</si>
  <si>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</si>
  <si>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</si>
  <si>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</si>
  <si>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</si>
  <si>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</si>
  <si>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</si>
  <si>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</si>
  <si>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</si>
  <si>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</si>
  <si>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</si>
  <si>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</si>
  <si>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</si>
  <si>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</si>
  <si>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</si>
  <si>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</si>
  <si>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</si>
  <si>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</si>
  <si>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</si>
  <si>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</si>
  <si>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</si>
  <si>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</si>
  <si>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</si>
  <si>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</si>
  <si>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</si>
  <si>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</si>
  <si>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</si>
  <si>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</si>
  <si>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</si>
  <si>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</si>
  <si>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</si>
  <si>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</si>
  <si>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</si>
  <si>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</si>
  <si>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</si>
  <si>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</si>
  <si>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</si>
  <si>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</si>
  <si>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</si>
  <si>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</si>
  <si>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</si>
  <si>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</si>
  <si>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</si>
  <si>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</si>
  <si>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</si>
  <si>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</si>
  <si>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</si>
  <si>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</si>
  <si>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</si>
  <si>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</si>
  <si>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</si>
  <si>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</si>
  <si>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</si>
  <si>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</si>
  <si>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</si>
  <si>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</si>
  <si>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</si>
  <si>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</si>
  <si>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</si>
  <si>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</si>
  <si>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</si>
  <si>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</si>
  <si>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</si>
  <si>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</si>
  <si>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</si>
  <si>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</si>
  <si>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</si>
  <si>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</si>
  <si>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</si>
  <si>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</si>
  <si>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</si>
  <si>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</si>
  <si>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</si>
  <si>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</si>
  <si>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</si>
  <si>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</si>
  <si>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</si>
  <si>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</si>
  <si>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</si>
  <si>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</si>
  <si>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</si>
  <si>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</si>
  <si>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</si>
  <si>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</si>
  <si>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</si>
  <si>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</si>
  <si>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</si>
  <si>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</si>
  <si>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</si>
  <si>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</si>
  <si>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</si>
  <si>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</si>
  <si>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</si>
  <si>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</si>
  <si>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</si>
  <si>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</si>
  <si>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</si>
  <si>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</si>
  <si>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</si>
  <si>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</si>
  <si>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</si>
  <si>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</si>
  <si>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</si>
  <si>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</si>
  <si>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</si>
  <si>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</si>
  <si>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</si>
  <si>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</si>
  <si>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</si>
  <si>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</si>
  <si>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</si>
  <si>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</si>
  <si>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</si>
  <si>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</si>
  <si>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</si>
  <si>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</si>
  <si>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</si>
  <si>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</si>
  <si>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</si>
  <si>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</si>
  <si>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</si>
  <si>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</si>
  <si>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</si>
  <si>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</si>
  <si>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</si>
  <si>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</si>
  <si>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</si>
  <si>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</si>
  <si>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</si>
  <si>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</si>
  <si>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</si>
  <si>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</si>
  <si>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</si>
  <si>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</si>
  <si>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</si>
  <si>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</si>
  <si>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</si>
  <si>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</si>
  <si>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</si>
  <si>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</si>
  <si>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</si>
  <si>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</si>
  <si>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</si>
  <si>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</si>
  <si>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</si>
  <si>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</si>
  <si>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</si>
  <si>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</si>
  <si>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</si>
  <si>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</si>
  <si>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</si>
  <si>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</si>
  <si>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</si>
  <si>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</si>
  <si>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</si>
  <si>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</si>
  <si>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</si>
  <si>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</si>
  <si>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</si>
  <si>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</si>
  <si>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</si>
  <si>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</si>
  <si>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</si>
  <si>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</si>
  <si>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</si>
  <si>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</si>
  <si>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</si>
  <si>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</si>
  <si>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</si>
  <si>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</si>
  <si>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</si>
  <si>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</si>
  <si>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</si>
  <si>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</si>
  <si>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</si>
  <si>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</si>
  <si>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</si>
  <si>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</si>
  <si>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</si>
  <si>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</si>
  <si>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</si>
  <si>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</si>
  <si>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</si>
  <si>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</si>
  <si>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</si>
  <si>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</si>
  <si>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</si>
  <si>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</si>
  <si>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</si>
  <si>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</si>
  <si>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</si>
  <si>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</si>
  <si>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</si>
  <si>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</si>
  <si>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</si>
  <si>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</si>
  <si>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</si>
  <si>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</si>
  <si>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</si>
  <si>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</si>
  <si>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</si>
  <si>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</si>
  <si>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</si>
  <si>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</si>
  <si>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</si>
  <si>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</si>
  <si>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</si>
  <si>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</si>
  <si>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</si>
  <si>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</si>
  <si>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</si>
  <si>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</si>
  <si>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</si>
  <si>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</si>
  <si>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</si>
  <si>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</si>
  <si>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</si>
  <si>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</si>
  <si>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</si>
  <si>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</si>
  <si>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</si>
  <si>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</si>
  <si>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</si>
  <si>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</si>
  <si>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</si>
  <si>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</si>
  <si>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</si>
  <si>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</si>
  <si>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</si>
  <si>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</si>
  <si>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</si>
  <si>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</si>
  <si>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</si>
  <si>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</si>
  <si>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</si>
  <si>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</si>
  <si>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</si>
  <si>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</si>
  <si>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</si>
  <si>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</si>
  <si>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</si>
  <si>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</si>
  <si>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</si>
  <si>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</si>
  <si>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</si>
  <si>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</si>
  <si>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</si>
  <si>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</si>
  <si>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</si>
  <si>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</si>
  <si>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</si>
  <si>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</si>
  <si>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</si>
  <si>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</si>
  <si>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</si>
  <si>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</si>
  <si>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</si>
  <si>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</si>
  <si>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</si>
  <si>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</si>
  <si>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</si>
  <si>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</si>
  <si>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</si>
  <si>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</si>
  <si>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</si>
  <si>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</si>
  <si>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</si>
  <si>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</si>
  <si>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</si>
  <si>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</si>
  <si>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</si>
  <si>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</si>
  <si>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</si>
  <si>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</si>
  <si>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</si>
  <si>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</si>
  <si>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</si>
  <si>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</si>
  <si>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</si>
  <si>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</si>
  <si>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</si>
  <si>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</si>
  <si>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</si>
  <si>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</si>
  <si>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</si>
  <si>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</si>
  <si>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</si>
  <si>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</si>
  <si>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</si>
  <si>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</si>
  <si>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</si>
  <si>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</si>
  <si>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</si>
  <si>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</si>
  <si>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</si>
  <si>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</si>
  <si>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</si>
  <si>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</si>
  <si>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</si>
  <si>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</si>
  <si>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</si>
  <si>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</si>
  <si>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</si>
  <si>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</si>
  <si>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</si>
  <si>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</si>
  <si>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</si>
  <si>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</si>
  <si>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</si>
  <si>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</si>
  <si>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</si>
  <si>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</si>
  <si>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</si>
  <si>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</si>
  <si>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</si>
  <si>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</si>
  <si>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</si>
  <si>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</si>
  <si>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</si>
  <si>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</si>
  <si>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</si>
  <si>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</si>
  <si>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</si>
  <si>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</si>
  <si>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</si>
  <si>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</si>
  <si>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</si>
  <si>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</si>
  <si>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</si>
  <si>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</si>
  <si>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</si>
  <si>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</si>
  <si>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</si>
  <si>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</si>
  <si>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</si>
  <si>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</si>
  <si>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</si>
  <si>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</si>
  <si>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</si>
  <si>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</si>
  <si>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</si>
  <si>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</si>
  <si>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</si>
  <si>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</si>
  <si>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</si>
  <si>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</si>
  <si>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</si>
  <si>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</si>
  <si>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</si>
  <si>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</si>
  <si>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</si>
  <si>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</si>
  <si>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</si>
  <si>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</si>
  <si>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</si>
  <si>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</si>
  <si>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</si>
  <si>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</si>
  <si>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</si>
  <si>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</si>
  <si>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</si>
  <si>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</si>
  <si>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</si>
  <si>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</si>
  <si>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</si>
  <si>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</si>
  <si>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</si>
  <si>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</si>
  <si>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</si>
  <si>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</si>
  <si>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</si>
  <si>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</si>
  <si>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</si>
  <si>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</si>
  <si>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</si>
  <si>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</si>
  <si>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</si>
  <si>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</si>
  <si>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</si>
  <si>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</si>
  <si>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</si>
  <si>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</si>
  <si>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</si>
  <si>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</si>
  <si>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</si>
  <si>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</si>
  <si>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</si>
  <si>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</si>
  <si>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</si>
  <si>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</si>
  <si>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</si>
  <si>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</si>
  <si>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</si>
  <si>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</si>
  <si>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</si>
  <si>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</si>
  <si>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</si>
  <si>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</si>
  <si>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</si>
  <si>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</si>
  <si>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</si>
  <si>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</si>
  <si>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</si>
  <si>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</si>
  <si>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</si>
  <si>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</si>
  <si>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</si>
  <si>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</si>
  <si>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</si>
  <si>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</si>
  <si>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</si>
  <si>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</si>
  <si>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</si>
  <si>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</si>
  <si>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</si>
  <si>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</si>
  <si>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</si>
  <si>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</si>
  <si>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</si>
  <si>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</si>
  <si>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</si>
  <si>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</si>
  <si>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</si>
  <si>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</si>
  <si>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</si>
  <si>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</si>
  <si>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</si>
  <si>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</si>
  <si>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</si>
  <si>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</si>
  <si>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</si>
  <si>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</si>
  <si>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</si>
  <si>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</si>
  <si>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</si>
  <si>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</si>
  <si>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</si>
  <si>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</si>
  <si>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</si>
  <si>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</si>
  <si>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</si>
  <si>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</si>
  <si>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</si>
  <si>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</si>
  <si>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</si>
  <si>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</si>
  <si>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</si>
  <si>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</si>
  <si>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</si>
  <si>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</si>
  <si>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</si>
  <si>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</si>
  <si>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</si>
  <si>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</si>
  <si>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</si>
  <si>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</si>
  <si>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</si>
  <si>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</si>
  <si>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</si>
  <si>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</si>
  <si>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</si>
  <si>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</si>
  <si>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</si>
  <si>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</si>
  <si>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</si>
  <si>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</si>
  <si>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</si>
  <si>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</si>
  <si>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</si>
  <si>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</si>
  <si>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</si>
  <si>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</si>
  <si>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</si>
  <si>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</si>
  <si>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</si>
  <si>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</si>
  <si>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</si>
  <si>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</si>
  <si>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</si>
  <si>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</si>
  <si>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</si>
  <si>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</si>
  <si>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</si>
  <si>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</si>
  <si>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</si>
  <si>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</si>
  <si>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</si>
  <si>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</si>
  <si>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</si>
  <si>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</si>
  <si>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</si>
  <si>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</si>
  <si>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</si>
  <si>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</si>
  <si>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</si>
  <si>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</si>
  <si>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</si>
  <si>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</si>
  <si>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</si>
  <si>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</si>
  <si>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</si>
  <si>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</si>
  <si>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</si>
  <si>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</si>
  <si>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</si>
  <si>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</si>
  <si>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</si>
  <si>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</si>
  <si>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</si>
  <si>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</si>
  <si>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</si>
  <si>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</si>
  <si>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</si>
  <si>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</si>
  <si>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</si>
  <si>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</si>
  <si>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</si>
  <si>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</si>
  <si>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</si>
  <si>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</si>
  <si>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</si>
  <si>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</si>
  <si>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</si>
  <si>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</si>
  <si>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</si>
  <si>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</si>
  <si>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</si>
  <si>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</si>
  <si>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</si>
  <si>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</si>
  <si>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</si>
  <si>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</si>
  <si>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</si>
  <si>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</si>
  <si>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</si>
  <si>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</si>
  <si>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</si>
  <si>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</si>
  <si>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</si>
  <si>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</si>
  <si>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</si>
  <si>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</si>
  <si>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</si>
  <si>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</si>
  <si>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</si>
  <si>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</si>
  <si>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</si>
  <si>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</si>
  <si>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</si>
  <si>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</si>
  <si>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</si>
  <si>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</si>
  <si>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</si>
  <si>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</si>
  <si>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</si>
  <si>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</si>
  <si>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</si>
  <si>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</si>
  <si>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</si>
  <si>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</si>
  <si>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</si>
  <si>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</si>
  <si>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</si>
  <si>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</si>
  <si>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</si>
  <si>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</si>
  <si>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</si>
  <si>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</si>
  <si>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</si>
  <si>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</si>
  <si>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</si>
  <si>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</si>
  <si>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</si>
  <si>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</si>
  <si>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</si>
  <si>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</si>
  <si>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</si>
  <si>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</si>
  <si>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</si>
  <si>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</si>
  <si>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</si>
  <si>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</si>
  <si>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</si>
  <si>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</si>
  <si>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</si>
  <si>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</si>
  <si>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</si>
  <si>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</si>
  <si>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</si>
  <si>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</si>
  <si>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</si>
  <si>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</si>
  <si>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</si>
  <si>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</si>
  <si>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</si>
  <si>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</si>
  <si>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</si>
  <si>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</si>
  <si>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</si>
  <si>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</si>
  <si>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</si>
  <si>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</si>
  <si>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</si>
  <si>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</si>
  <si>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</si>
  <si>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</si>
  <si>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</si>
  <si>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</si>
  <si>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</si>
  <si>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</si>
  <si>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</si>
  <si>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</si>
  <si>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</si>
  <si>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</si>
  <si>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</si>
  <si>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</si>
  <si>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</si>
  <si>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</si>
  <si>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</si>
  <si>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</si>
  <si>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</si>
  <si>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</si>
  <si>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</si>
  <si>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</si>
  <si>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</si>
  <si>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</si>
  <si>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</si>
  <si>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</si>
  <si>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</si>
  <si>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</si>
  <si>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</si>
  <si>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</si>
  <si>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</si>
  <si>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</si>
  <si>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</si>
  <si>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</si>
  <si>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</si>
  <si>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</si>
  <si>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</si>
  <si>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</si>
  <si>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</si>
  <si>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</si>
  <si>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</si>
  <si>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</si>
  <si>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</si>
  <si>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</si>
  <si>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</si>
  <si>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</si>
  <si>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</si>
  <si>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</si>
  <si>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</si>
  <si>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</si>
  <si>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</si>
  <si>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</si>
  <si>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</si>
  <si>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</si>
  <si>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</si>
  <si>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</si>
  <si>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</si>
  <si>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</si>
  <si>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</si>
  <si>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</si>
  <si>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</si>
  <si>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</si>
  <si>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</si>
  <si>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</si>
  <si>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</si>
  <si>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</si>
  <si>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</si>
  <si>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</si>
  <si>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</si>
  <si>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</si>
  <si>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</si>
  <si>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</si>
  <si>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</si>
  <si>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</si>
  <si>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</si>
  <si>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</si>
  <si>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</si>
  <si>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</si>
  <si>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</si>
  <si>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</si>
  <si>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</si>
  <si>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</si>
  <si>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</si>
  <si>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</si>
  <si>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</si>
  <si>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</si>
  <si>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</si>
  <si>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</si>
  <si>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</si>
  <si>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</si>
  <si>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</si>
  <si>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</si>
  <si>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</si>
  <si>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</si>
  <si>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</si>
  <si>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</si>
  <si>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</si>
  <si>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</si>
  <si>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</si>
  <si>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</si>
  <si>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</si>
  <si>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</si>
  <si>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</si>
  <si>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</si>
  <si>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</si>
  <si>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</si>
  <si>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</si>
  <si>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</si>
  <si>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</si>
  <si>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</si>
  <si>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</si>
  <si>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</si>
  <si>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</si>
  <si>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</si>
  <si>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</si>
  <si>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</si>
  <si>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</si>
  <si>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</si>
  <si>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</si>
  <si>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</si>
  <si>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</si>
  <si>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</si>
  <si>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</si>
  <si>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</si>
  <si>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</si>
  <si>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</si>
  <si>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</si>
  <si>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</si>
  <si>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</si>
  <si>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</si>
  <si>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</si>
  <si>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</si>
  <si>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</si>
  <si>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</si>
  <si>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</si>
  <si>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</si>
  <si>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</si>
  <si>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</si>
  <si>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</si>
  <si>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</si>
  <si>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</si>
  <si>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</si>
  <si>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</si>
  <si>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</si>
  <si>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</si>
  <si>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</si>
  <si>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</si>
  <si>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</si>
  <si>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</si>
  <si>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</si>
  <si>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</si>
  <si>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</si>
  <si>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</si>
  <si>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</si>
  <si>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</si>
  <si>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</si>
  <si>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</si>
  <si>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</si>
  <si>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</si>
  <si>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</si>
  <si>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</si>
  <si>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</si>
  <si>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</si>
  <si>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</si>
  <si>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</si>
  <si>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</si>
  <si>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</si>
  <si>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</si>
  <si>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</si>
  <si>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</si>
  <si>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</si>
  <si>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</si>
  <si>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</si>
  <si>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</si>
  <si>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</si>
  <si>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</si>
  <si>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</si>
  <si>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</si>
  <si>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</si>
  <si>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</si>
  <si>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</si>
  <si>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</si>
  <si>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</si>
  <si>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</si>
  <si>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</si>
  <si>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</si>
  <si>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</si>
  <si>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</si>
  <si>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</si>
  <si>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</si>
  <si>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</si>
  <si>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</si>
  <si>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</si>
  <si>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</si>
  <si>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</si>
  <si>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</si>
  <si>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</si>
  <si>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</si>
  <si>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</si>
  <si>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</si>
  <si>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</si>
  <si>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</si>
  <si>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</si>
  <si>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</si>
  <si>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</si>
  <si>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</si>
  <si>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</si>
  <si>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</si>
  <si>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</si>
  <si>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</si>
  <si>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</si>
  <si>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</si>
  <si>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</si>
  <si>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</si>
  <si>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</si>
  <si>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</si>
  <si>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</si>
  <si>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</si>
  <si>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</si>
  <si>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</si>
  <si>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</si>
  <si>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</si>
  <si>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</si>
  <si>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</si>
  <si>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</si>
  <si>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</si>
  <si>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</si>
  <si>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</si>
  <si>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</si>
  <si>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</si>
  <si>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</si>
  <si>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</si>
  <si>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</si>
  <si>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</si>
  <si>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</si>
  <si>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</si>
  <si>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</si>
  <si>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</si>
  <si>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</si>
  <si>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</si>
  <si>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</si>
  <si>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</si>
  <si>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</si>
  <si>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</si>
  <si>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</si>
  <si>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</si>
  <si>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</si>
  <si>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</si>
  <si>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</si>
  <si>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</si>
  <si>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</si>
  <si>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</si>
  <si>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</si>
  <si>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</si>
  <si>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</si>
  <si>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</si>
  <si>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</si>
  <si>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</si>
  <si>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</si>
  <si>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</si>
  <si>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</si>
  <si>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</si>
  <si>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</si>
  <si>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</si>
  <si>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</si>
  <si>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</si>
  <si>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</si>
  <si>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</si>
  <si>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</si>
  <si>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</si>
  <si>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</si>
  <si>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</si>
  <si>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</si>
  <si>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</si>
  <si>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</si>
  <si>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</si>
  <si>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</si>
  <si>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</si>
  <si>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</si>
  <si>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</si>
  <si>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</si>
  <si>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</si>
  <si>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</si>
  <si>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</si>
  <si>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</si>
  <si>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</si>
  <si>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</si>
  <si>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</si>
  <si>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</si>
  <si>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</si>
  <si>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</si>
  <si>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</si>
  <si>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</si>
  <si>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</si>
  <si>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</si>
  <si>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</si>
  <si>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</si>
  <si>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</si>
  <si>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</si>
  <si>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</si>
  <si>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</si>
  <si>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</si>
  <si>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</si>
  <si>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</si>
  <si>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</si>
  <si>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</si>
  <si>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</si>
  <si>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</si>
  <si>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</si>
  <si>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</si>
  <si>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</si>
  <si>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</si>
  <si>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</si>
  <si>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</si>
  <si>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</si>
  <si>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</si>
  <si>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</si>
  <si>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</si>
  <si>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</si>
  <si>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</si>
  <si>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</si>
  <si>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</si>
  <si>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</si>
  <si>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</si>
  <si>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</si>
  <si>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</si>
  <si>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</si>
  <si>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</si>
  <si>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</si>
  <si>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</si>
  <si>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</si>
  <si>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</si>
  <si>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</si>
  <si>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</si>
  <si>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</si>
  <si>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</si>
  <si>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</si>
  <si>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</si>
  <si>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</si>
  <si>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</si>
  <si>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</si>
  <si>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</si>
  <si>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</si>
  <si>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</si>
  <si>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</si>
  <si>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</si>
  <si>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</si>
  <si>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</si>
  <si>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</si>
  <si>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</si>
  <si>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</si>
  <si>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</si>
  <si>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</si>
  <si>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</si>
  <si>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</si>
  <si>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</si>
  <si>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</si>
  <si>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</si>
  <si>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</si>
  <si>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</si>
  <si>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</si>
  <si>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</si>
  <si>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</si>
  <si>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</si>
  <si>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</si>
  <si>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</si>
  <si>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</si>
  <si>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</si>
  <si>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</si>
  <si>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</si>
  <si>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</si>
  <si>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</si>
  <si>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</si>
  <si>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</si>
  <si>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</si>
  <si>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</si>
  <si>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</si>
  <si>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</si>
  <si>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</si>
  <si>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</si>
  <si>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</si>
  <si>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</si>
  <si>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</si>
  <si>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</si>
  <si>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</si>
  <si>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</si>
  <si>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</si>
  <si>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</si>
  <si>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</si>
  <si>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</si>
  <si>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</si>
  <si>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</si>
  <si>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</si>
  <si>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</si>
  <si>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</si>
  <si>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</si>
  <si>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</si>
  <si>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</si>
  <si>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</si>
  <si>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</si>
  <si>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</si>
  <si>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</si>
  <si>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</si>
  <si>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</si>
  <si>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</si>
  <si>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</si>
  <si>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</si>
  <si>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</si>
  <si>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</si>
  <si>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</si>
  <si>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</si>
  <si>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</si>
  <si>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</si>
  <si>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</si>
  <si>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</si>
  <si>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</si>
  <si>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</si>
  <si>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</si>
  <si>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</si>
  <si>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</si>
  <si>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</si>
  <si>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</si>
  <si>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</si>
  <si>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</si>
  <si>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</si>
  <si>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</si>
  <si>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</si>
  <si>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</si>
  <si>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</si>
  <si>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</si>
  <si>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</si>
  <si>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</si>
  <si>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</si>
  <si>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</si>
  <si>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</si>
  <si>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</si>
  <si>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</si>
  <si>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</si>
  <si>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</si>
  <si>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</si>
  <si>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</si>
  <si>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</si>
  <si>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</si>
  <si>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</si>
  <si>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</si>
  <si>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</si>
  <si>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</si>
  <si>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</si>
  <si>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</si>
  <si>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</si>
  <si>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</si>
  <si>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</si>
  <si>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</si>
  <si>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</si>
  <si>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</si>
  <si>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</si>
  <si>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</si>
  <si>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</si>
  <si>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</si>
  <si>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</si>
  <si>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</si>
  <si>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</si>
  <si>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</si>
  <si>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</si>
  <si>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</si>
  <si>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</si>
  <si>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</si>
  <si>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</si>
  <si>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</si>
  <si>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</si>
  <si>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</si>
  <si>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</si>
  <si>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</si>
  <si>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</si>
  <si>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</si>
  <si>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</si>
  <si>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</si>
  <si>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</si>
  <si>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</si>
  <si>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</si>
  <si>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</si>
  <si>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</si>
  <si>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</si>
  <si>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</si>
  <si>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</si>
  <si>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</si>
  <si>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</si>
  <si>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</si>
  <si>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</si>
  <si>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</si>
  <si>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</si>
  <si>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</si>
  <si>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</si>
  <si>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</si>
  <si>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</si>
  <si>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</si>
  <si>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</si>
  <si>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</si>
  <si>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</si>
  <si>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</si>
  <si>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</si>
  <si>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</si>
  <si>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</si>
  <si>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</si>
  <si>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</si>
  <si>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</si>
  <si>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</si>
  <si>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</si>
  <si>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</si>
  <si>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</si>
  <si>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</si>
  <si>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</si>
  <si>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</si>
  <si>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</si>
  <si>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</si>
  <si>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</si>
  <si>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</si>
  <si>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</si>
  <si>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</si>
  <si>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</si>
  <si>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</si>
  <si>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</si>
  <si>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</si>
  <si>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</si>
  <si>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</si>
  <si>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</si>
  <si>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</si>
  <si>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</si>
  <si>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</si>
  <si>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</si>
  <si>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</si>
  <si>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</si>
  <si>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</si>
  <si>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</si>
  <si>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</si>
  <si>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</si>
  <si>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</si>
  <si>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</si>
  <si>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</si>
  <si>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</si>
  <si>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</si>
  <si>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</si>
  <si>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</si>
  <si>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</si>
  <si>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</si>
  <si>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</si>
  <si>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</si>
  <si>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</si>
  <si>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</si>
  <si>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</si>
  <si>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</si>
  <si>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</si>
  <si>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</si>
  <si>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</si>
  <si>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</si>
  <si>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</si>
  <si>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</si>
  <si>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</si>
  <si>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</si>
  <si>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</si>
  <si>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</si>
  <si>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</si>
  <si>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</si>
  <si>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</si>
  <si>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</si>
  <si>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</si>
  <si>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</si>
  <si>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</si>
  <si>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</si>
  <si>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</si>
  <si>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</si>
  <si>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</si>
  <si>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</si>
  <si>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</si>
  <si>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</si>
  <si>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</si>
  <si>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</si>
  <si>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</si>
  <si>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</si>
  <si>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</si>
  <si>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</si>
  <si>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</si>
  <si>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</si>
  <si>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</si>
  <si>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</si>
  <si>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</si>
  <si>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</si>
  <si>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</si>
  <si>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</si>
  <si>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</si>
  <si>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</si>
  <si>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</si>
  <si>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</si>
  <si>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</si>
  <si>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</si>
  <si>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</si>
  <si>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</si>
  <si>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</si>
  <si>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</si>
  <si>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</si>
  <si>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</si>
  <si>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</si>
  <si>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</si>
  <si>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</si>
  <si>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</si>
  <si>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</si>
  <si>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</si>
  <si>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</si>
  <si>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</si>
  <si>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</si>
  <si>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</si>
  <si>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</si>
  <si>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</si>
  <si>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</si>
  <si>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</si>
  <si>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</si>
  <si>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</si>
  <si>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</si>
  <si>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</si>
  <si>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</si>
  <si>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</si>
  <si>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</si>
  <si>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</si>
  <si>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</si>
  <si>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</si>
  <si>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</si>
  <si>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</si>
  <si>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</si>
  <si>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</si>
  <si>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</si>
  <si>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</si>
  <si>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</si>
  <si>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</si>
  <si>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</si>
  <si>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</si>
  <si>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</si>
  <si>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</si>
  <si>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</si>
  <si>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</si>
  <si>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</si>
  <si>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</si>
  <si>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</si>
  <si>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</si>
  <si>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</si>
  <si>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</si>
  <si>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</si>
  <si>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</si>
  <si>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</si>
  <si>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</si>
  <si>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</si>
  <si>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</si>
  <si>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</si>
  <si>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</si>
  <si>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</si>
  <si>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</si>
  <si>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</si>
  <si>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</si>
  <si>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</si>
  <si>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</si>
  <si>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</si>
  <si>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</si>
  <si>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</si>
  <si>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</si>
  <si>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</si>
  <si>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</si>
  <si>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</si>
  <si>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</si>
  <si>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</si>
  <si>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</si>
  <si>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</si>
  <si>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</si>
  <si>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</si>
  <si>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</si>
  <si>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</si>
  <si>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</si>
  <si>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</si>
  <si>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</si>
  <si>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</si>
  <si>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</si>
  <si>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</si>
  <si>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</si>
  <si>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</si>
  <si>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</si>
  <si>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</si>
  <si>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</si>
  <si>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</si>
  <si>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</si>
  <si>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</si>
  <si>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</si>
  <si>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</si>
  <si>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</si>
  <si>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</si>
  <si>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</si>
  <si>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</si>
  <si>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</si>
  <si>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</si>
  <si>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</si>
  <si>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</si>
  <si>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</si>
  <si>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</si>
  <si>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</si>
  <si>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</si>
  <si>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</si>
  <si>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</si>
  <si>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</si>
  <si>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</si>
  <si>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</si>
  <si>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</si>
  <si>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</si>
  <si>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</si>
  <si>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</si>
  <si>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</si>
  <si>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</si>
  <si>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</si>
  <si>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</si>
  <si>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</si>
  <si>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</si>
  <si>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</si>
  <si>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</si>
  <si>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</si>
  <si>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</si>
  <si>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</si>
  <si>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</si>
  <si>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</si>
  <si>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</si>
  <si>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</si>
  <si>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</si>
  <si>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</si>
  <si>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</si>
  <si>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</si>
  <si>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</si>
  <si>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</si>
  <si>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</si>
  <si>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</si>
  <si>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</si>
  <si>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</si>
  <si>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</si>
  <si>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</si>
  <si>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</si>
  <si>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</si>
  <si>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</si>
  <si>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</si>
  <si>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</si>
  <si>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</si>
  <si>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</si>
  <si>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</si>
  <si>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</si>
  <si>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</si>
  <si>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</si>
  <si>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</si>
  <si>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</si>
  <si>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</si>
  <si>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</si>
  <si>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</si>
  <si>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</si>
  <si>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</si>
  <si>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</si>
  <si>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</si>
  <si>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</si>
  <si>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</si>
  <si>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</si>
  <si>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</si>
  <si>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</si>
  <si>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</si>
  <si>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</si>
  <si>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</si>
  <si>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</si>
  <si>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</si>
  <si>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</si>
  <si>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</si>
  <si>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</si>
  <si>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</si>
  <si>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</si>
  <si>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</si>
  <si>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</si>
  <si>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</si>
  <si>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</si>
  <si>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</si>
  <si>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</si>
  <si>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</si>
  <si>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</si>
  <si>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</si>
  <si>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</si>
  <si>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</si>
  <si>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</si>
  <si>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</si>
  <si>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</si>
  <si>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</si>
  <si>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</si>
  <si>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</si>
  <si>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</si>
  <si>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</si>
  <si>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</si>
  <si>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</si>
  <si>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</si>
  <si>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</si>
  <si>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</si>
  <si>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</si>
  <si>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</si>
  <si>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</si>
  <si>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</si>
  <si>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</si>
  <si>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</si>
  <si>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</si>
  <si>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</si>
  <si>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</si>
  <si>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</si>
  <si>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</si>
  <si>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</si>
  <si>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</si>
  <si>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</si>
  <si>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</si>
  <si>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</si>
  <si>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</si>
  <si>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</si>
  <si>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</si>
  <si>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</si>
  <si>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</si>
  <si>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</si>
  <si>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</si>
  <si>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</si>
  <si>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</si>
  <si>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</si>
  <si>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</si>
  <si>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</si>
  <si>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</si>
  <si>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</si>
  <si>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</si>
  <si>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</si>
  <si>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</si>
  <si>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</si>
  <si>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</si>
  <si>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</si>
  <si>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</si>
  <si>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</si>
  <si>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</si>
  <si>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</si>
  <si>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</si>
  <si>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</si>
  <si>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</si>
  <si>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</si>
  <si>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</si>
  <si>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</si>
  <si>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</si>
  <si>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</si>
  <si>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</si>
  <si>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</si>
  <si>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</si>
  <si>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</si>
  <si>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</si>
  <si>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</si>
  <si>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</si>
  <si>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</si>
  <si>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</si>
  <si>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</si>
  <si>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</si>
  <si>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</si>
  <si>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</si>
  <si>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</si>
  <si>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</si>
  <si>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</si>
  <si>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</si>
  <si>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</si>
  <si>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</si>
  <si>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</si>
  <si>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</si>
  <si>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</si>
  <si>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</si>
  <si>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</si>
  <si>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</si>
  <si>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</si>
  <si>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</si>
  <si>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</si>
  <si>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</si>
  <si>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</si>
  <si>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</si>
  <si>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</si>
  <si>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</si>
  <si>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</si>
  <si>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</si>
  <si>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</si>
  <si>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</si>
  <si>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</si>
  <si>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</si>
  <si>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</si>
  <si>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</si>
  <si>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</si>
  <si>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</si>
  <si>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</si>
  <si>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</si>
  <si>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</si>
  <si>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</si>
  <si>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</si>
  <si>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</si>
  <si>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</si>
  <si>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</si>
  <si>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</si>
  <si>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</si>
  <si>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</si>
  <si>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</si>
  <si>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</si>
  <si>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</si>
  <si>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</si>
  <si>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</si>
  <si>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</si>
  <si>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</si>
  <si>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</si>
  <si>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</si>
  <si>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</si>
  <si>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</si>
  <si>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</si>
  <si>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</si>
  <si>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</si>
  <si>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</si>
  <si>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</si>
  <si>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</si>
  <si>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</si>
  <si>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</si>
  <si>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</si>
  <si>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</si>
  <si>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</si>
  <si>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</si>
  <si>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</si>
  <si>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</si>
  <si>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</si>
  <si>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</si>
  <si>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</si>
  <si>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</si>
  <si>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</si>
  <si>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</si>
  <si>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</si>
  <si>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</si>
  <si>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</si>
  <si>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</si>
  <si>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</si>
  <si>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</si>
  <si>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</si>
  <si>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</si>
  <si>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</si>
  <si>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</si>
  <si>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</si>
  <si>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</si>
  <si>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</si>
  <si>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</si>
  <si>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</si>
  <si>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</si>
  <si>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</si>
  <si>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</si>
  <si>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</si>
  <si>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</si>
  <si>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</si>
  <si>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</si>
  <si>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</si>
  <si>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</si>
  <si>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</si>
  <si>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</si>
  <si>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</si>
  <si>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</si>
  <si>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</si>
  <si>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</si>
  <si>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</si>
  <si>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</si>
  <si>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</si>
  <si>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</si>
  <si>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</si>
  <si>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</si>
  <si>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</si>
  <si>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</si>
  <si>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</si>
  <si>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</si>
  <si>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</si>
  <si>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</si>
  <si>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</si>
  <si>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</si>
  <si>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</si>
  <si>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</si>
  <si>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</si>
  <si>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</si>
  <si>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</si>
  <si>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</si>
  <si>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</si>
  <si>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</si>
  <si>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</si>
  <si>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</si>
  <si>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</si>
  <si>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</si>
  <si>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</si>
  <si>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</si>
  <si>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</si>
  <si>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</si>
  <si>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</si>
  <si>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</si>
  <si>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</si>
  <si>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</si>
  <si>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</si>
  <si>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</si>
  <si>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</si>
  <si>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</si>
  <si>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</si>
  <si>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</si>
  <si>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</si>
  <si>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</si>
  <si>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</si>
  <si>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</si>
  <si>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</si>
  <si>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</si>
  <si>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</si>
  <si>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</si>
  <si>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</si>
  <si>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</si>
  <si>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</si>
  <si>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</si>
  <si>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</si>
  <si>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</si>
  <si>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</si>
  <si>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</si>
  <si>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</si>
  <si>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</si>
  <si>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</si>
  <si>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</si>
  <si>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</si>
  <si>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</si>
  <si>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</si>
  <si>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</si>
  <si>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</si>
  <si>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</si>
  <si>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</si>
  <si>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</si>
  <si>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</si>
  <si>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</si>
  <si>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</si>
  <si>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</si>
  <si>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</si>
  <si>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</si>
  <si>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</si>
  <si>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</si>
  <si>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</si>
  <si>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</si>
  <si>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</si>
  <si>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</si>
  <si>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</si>
  <si>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</si>
  <si>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</si>
  <si>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</si>
  <si>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</si>
  <si>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</si>
  <si>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</si>
  <si>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</si>
  <si>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</si>
  <si>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</si>
  <si>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</si>
  <si>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</si>
  <si>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</si>
  <si>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</si>
  <si>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</si>
  <si>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</si>
  <si>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</si>
  <si>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</si>
  <si>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</si>
  <si>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</si>
  <si>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</si>
  <si>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</si>
  <si>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</si>
  <si>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</si>
  <si>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</si>
  <si>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</si>
  <si>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</si>
  <si>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</si>
  <si>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</si>
  <si>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</si>
  <si>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</si>
  <si>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</si>
  <si>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</si>
  <si>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</si>
  <si>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</si>
  <si>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</si>
  <si>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</si>
  <si>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</si>
  <si>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</si>
  <si>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</si>
  <si>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</si>
  <si>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</si>
  <si>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</si>
  <si>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</si>
  <si>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</si>
  <si>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</si>
  <si>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</si>
  <si>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</si>
  <si>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</si>
  <si>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</si>
  <si>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</si>
  <si>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</si>
  <si>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</si>
  <si>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</si>
  <si>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</si>
  <si>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</si>
  <si>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</si>
  <si>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</si>
  <si>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</si>
  <si>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</si>
  <si>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</si>
  <si>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</si>
  <si>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</si>
  <si>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</si>
  <si>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</si>
  <si>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</si>
  <si>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</si>
  <si>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</si>
  <si>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</si>
  <si>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</si>
  <si>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</si>
  <si>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</si>
  <si>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</si>
  <si>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</si>
  <si>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</si>
  <si>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</si>
  <si>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</si>
  <si>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</si>
  <si>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</si>
  <si>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</si>
  <si>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</si>
  <si>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</si>
  <si>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</si>
  <si>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</si>
  <si>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</si>
  <si>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</si>
  <si>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</si>
  <si>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</si>
  <si>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</si>
  <si>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</si>
  <si>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</si>
  <si>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</si>
  <si>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</si>
  <si>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</si>
  <si>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</si>
  <si>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</si>
  <si>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</si>
  <si>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</si>
  <si>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</si>
  <si>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</si>
  <si>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</si>
  <si>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</si>
  <si>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</si>
  <si>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</si>
  <si>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</si>
  <si>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</si>
  <si>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</si>
  <si>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</si>
  <si>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</si>
  <si>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</si>
  <si>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</si>
  <si>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</si>
  <si>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</si>
  <si>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</si>
  <si>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</si>
  <si>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</si>
  <si>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</si>
  <si>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</si>
  <si>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</si>
  <si>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</si>
  <si>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</si>
  <si>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</si>
  <si>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</si>
  <si>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</si>
  <si>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</si>
  <si>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</si>
  <si>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</si>
  <si>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</si>
  <si>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</si>
  <si>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</si>
  <si>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</si>
  <si>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</si>
  <si>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</si>
  <si>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</si>
  <si>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</si>
  <si>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</si>
  <si>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</si>
  <si>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</si>
  <si>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</si>
  <si>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</si>
  <si>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</si>
  <si>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</si>
  <si>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</si>
  <si>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</si>
  <si>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</si>
  <si>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</si>
  <si>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</si>
  <si>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</si>
  <si>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</si>
  <si>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</si>
  <si>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</si>
  <si>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</si>
  <si>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</si>
  <si>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</si>
  <si>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</si>
  <si>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</si>
  <si>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</si>
  <si>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</si>
  <si>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</si>
  <si>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</si>
  <si>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</si>
  <si>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</si>
  <si>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</si>
  <si>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</si>
  <si>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</si>
  <si>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</si>
  <si>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</si>
  <si>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</si>
  <si>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</si>
  <si>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</si>
  <si>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</si>
  <si>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</si>
  <si>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</si>
  <si>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</si>
  <si>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</si>
  <si>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</si>
  <si>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</si>
  <si>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</si>
  <si>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</si>
  <si>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</si>
  <si>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</si>
  <si>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</si>
  <si>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</si>
  <si>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</si>
  <si>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</si>
  <si>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</si>
  <si>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</si>
  <si>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</si>
  <si>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</si>
  <si>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</si>
  <si>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</si>
  <si>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</si>
  <si>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</si>
  <si>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</si>
  <si>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</si>
  <si>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</si>
  <si>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</si>
  <si>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</si>
  <si>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</si>
  <si>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</si>
  <si>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</si>
  <si>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</si>
  <si>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</si>
  <si>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</si>
  <si>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</si>
  <si>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</si>
  <si>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</si>
  <si>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</si>
  <si>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</si>
  <si>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</si>
  <si>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</si>
  <si>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</si>
  <si>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</si>
  <si>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</si>
  <si>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</si>
  <si>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</si>
  <si>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</si>
  <si>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</si>
  <si>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</si>
  <si>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</si>
  <si>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</si>
  <si>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</si>
  <si>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</si>
  <si>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</si>
  <si>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</si>
  <si>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</si>
  <si>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</si>
  <si>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</si>
  <si>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</si>
  <si>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</si>
  <si>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</si>
  <si>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</si>
  <si>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</si>
  <si>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</si>
  <si>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</si>
  <si>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</si>
  <si>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</si>
  <si>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</si>
  <si>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</si>
  <si>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</si>
  <si>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</si>
  <si>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</si>
  <si>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</si>
  <si>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</si>
  <si>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</si>
  <si>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</si>
  <si>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</si>
  <si>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</si>
  <si>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</si>
  <si>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</si>
  <si>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</si>
  <si>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</si>
  <si>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</si>
  <si>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</si>
  <si>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</si>
  <si>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</si>
  <si>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</si>
  <si>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</si>
  <si>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</si>
  <si>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</si>
  <si>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</si>
  <si>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</si>
  <si>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</si>
  <si>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</si>
  <si>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</si>
  <si>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</si>
  <si>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</si>
  <si>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</si>
  <si>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</si>
  <si>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</si>
  <si>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</si>
  <si>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</si>
  <si>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</si>
  <si>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</si>
  <si>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</si>
  <si>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</si>
  <si>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</si>
  <si>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</si>
  <si>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</si>
  <si>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</si>
  <si>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</si>
  <si>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</si>
  <si>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</si>
  <si>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</si>
  <si>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</si>
  <si>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</si>
  <si>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</si>
  <si>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</si>
  <si>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</si>
  <si>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</si>
  <si>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</si>
  <si>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</si>
  <si>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</si>
  <si>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</si>
  <si>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</si>
  <si>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</si>
  <si>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</si>
  <si>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</si>
  <si>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</si>
  <si>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</si>
  <si>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</si>
  <si>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</si>
  <si>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</si>
  <si>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</si>
  <si>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</si>
  <si>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</si>
  <si>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</si>
  <si>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</si>
  <si>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</si>
  <si>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</si>
  <si>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</si>
  <si>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</si>
  <si>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</si>
  <si>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</si>
  <si>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</si>
  <si>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</si>
  <si>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</si>
  <si>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</si>
  <si>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</si>
  <si>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</si>
  <si>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</si>
  <si>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</si>
  <si>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</si>
  <si>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</si>
  <si>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</si>
  <si>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</si>
  <si>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</si>
  <si>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</si>
  <si>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</si>
  <si>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</si>
  <si>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</si>
  <si>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</si>
  <si>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</si>
  <si>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</si>
  <si>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</si>
  <si>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</si>
  <si>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</si>
  <si>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</si>
  <si>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</si>
  <si>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</si>
  <si>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</si>
  <si>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</si>
  <si>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</si>
  <si>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</si>
  <si>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</si>
  <si>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</si>
  <si>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</si>
  <si>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</si>
  <si>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</si>
  <si>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</si>
  <si>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</si>
  <si>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</si>
  <si>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</si>
  <si>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</si>
  <si>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</si>
  <si>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</si>
  <si>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</si>
  <si>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</si>
  <si>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</si>
  <si>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</si>
  <si>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</si>
  <si>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</si>
  <si>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</si>
  <si>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</si>
  <si>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</si>
  <si>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</si>
  <si>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</si>
  <si>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</si>
  <si>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</si>
  <si>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</si>
  <si>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</si>
  <si>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</si>
  <si>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</si>
  <si>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</si>
  <si>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</si>
  <si>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</si>
  <si>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</si>
  <si>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</si>
  <si>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</si>
  <si>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</si>
  <si>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</si>
  <si>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</si>
  <si>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</si>
  <si>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</si>
  <si>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</si>
  <si>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</si>
  <si>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</si>
  <si>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</si>
  <si>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</si>
  <si>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</si>
  <si>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</si>
  <si>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</si>
  <si>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</si>
  <si>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</si>
  <si>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</si>
  <si>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</si>
  <si>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</si>
  <si>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</si>
  <si>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</si>
  <si>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</si>
  <si>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</si>
  <si>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</si>
  <si>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</si>
  <si>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</si>
  <si>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</si>
  <si>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</si>
  <si>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</si>
  <si>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</si>
  <si>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</si>
  <si>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</si>
  <si>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</si>
  <si>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</si>
  <si>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</si>
  <si>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</si>
  <si>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</si>
  <si>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</si>
  <si>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</si>
  <si>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</si>
  <si>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</si>
  <si>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</si>
  <si>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</si>
  <si>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</si>
  <si>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</si>
  <si>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</si>
  <si>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</si>
  <si>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</si>
  <si>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</si>
  <si>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</si>
  <si>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</si>
  <si>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</si>
  <si>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</si>
  <si>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</si>
  <si>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</si>
  <si>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</si>
  <si>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</si>
  <si>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</si>
  <si>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</si>
  <si>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</si>
  <si>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</si>
  <si>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</si>
  <si>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</si>
  <si>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</si>
  <si>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</si>
  <si>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</si>
  <si>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</si>
  <si>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</si>
  <si>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</si>
  <si>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</si>
  <si>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</si>
  <si>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</si>
  <si>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</si>
  <si>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</si>
  <si>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</si>
  <si>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</si>
  <si>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</si>
  <si>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</si>
  <si>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</si>
  <si>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</si>
  <si>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</si>
  <si>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</si>
  <si>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</si>
  <si>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</si>
  <si>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</si>
  <si>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</si>
  <si>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</si>
  <si>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</si>
  <si>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</si>
  <si>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</si>
  <si>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</si>
  <si>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</si>
  <si>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</si>
  <si>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</si>
  <si>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</si>
  <si>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</si>
  <si>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</si>
  <si>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</si>
  <si>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</si>
  <si>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</si>
  <si>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</si>
  <si>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</si>
  <si>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</si>
  <si>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</si>
  <si>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</si>
  <si>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</si>
  <si>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</si>
  <si>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</si>
  <si>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</si>
  <si>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</si>
  <si>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</si>
  <si>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</si>
  <si>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</si>
  <si>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</si>
  <si>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</si>
  <si>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</si>
  <si>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</si>
  <si>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</si>
  <si>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</si>
  <si>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</si>
  <si>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</si>
  <si>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</si>
  <si>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</si>
  <si>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</si>
  <si>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</si>
  <si>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</si>
  <si>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</si>
  <si>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</si>
  <si>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</si>
  <si>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</si>
  <si>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</si>
  <si>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</si>
  <si>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</si>
  <si>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</si>
  <si>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</si>
  <si>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</si>
  <si>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</si>
  <si>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</si>
  <si>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</si>
  <si>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</si>
  <si>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</si>
  <si>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</si>
  <si>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</si>
  <si>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</si>
  <si>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</si>
  <si>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</si>
  <si>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</si>
  <si>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</si>
  <si>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</si>
  <si>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</si>
  <si>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</si>
  <si>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</si>
  <si>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</si>
  <si>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</si>
  <si>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</si>
  <si>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</si>
  <si>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</si>
  <si>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</si>
  <si>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</si>
  <si>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</si>
  <si>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</si>
  <si>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</si>
  <si>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</si>
  <si>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</si>
  <si>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</si>
  <si>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</si>
  <si>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</si>
  <si>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</si>
  <si>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</si>
  <si>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</si>
  <si>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</si>
  <si>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</si>
  <si>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</si>
  <si>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</si>
  <si>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</si>
  <si>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</si>
  <si>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</si>
  <si>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</si>
  <si>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</si>
  <si>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</si>
  <si>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</si>
  <si>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</si>
  <si>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</si>
  <si>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</si>
  <si>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</si>
  <si>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</si>
  <si>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</si>
  <si>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</si>
  <si>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</si>
  <si>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</si>
  <si>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</si>
  <si>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</si>
  <si>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</si>
  <si>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</si>
  <si>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</si>
  <si>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</si>
  <si>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</si>
  <si>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</si>
  <si>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</si>
  <si>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</si>
  <si>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</si>
  <si>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</si>
  <si>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</si>
  <si>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</si>
  <si>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</si>
  <si>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</si>
  <si>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</si>
  <si>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</si>
  <si>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</si>
  <si>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</si>
  <si>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</si>
  <si>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</si>
  <si>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</si>
  <si>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</si>
  <si>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</si>
  <si>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</si>
  <si>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</si>
  <si>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</si>
  <si>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</si>
  <si>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</si>
  <si>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</si>
  <si>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</si>
  <si>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</si>
  <si>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</si>
  <si>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</si>
  <si>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</si>
  <si>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</si>
  <si>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</si>
  <si>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</si>
  <si>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</si>
  <si>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</si>
  <si>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</si>
  <si>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</si>
  <si>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</si>
  <si>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</si>
  <si>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</si>
  <si>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</si>
  <si>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</si>
  <si>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</si>
  <si>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</si>
  <si>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</si>
  <si>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</si>
  <si>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</si>
  <si>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</si>
  <si>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</si>
  <si>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</si>
  <si>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</si>
  <si>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</si>
  <si>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</si>
  <si>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</si>
  <si>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</si>
  <si>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</si>
  <si>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</si>
  <si>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</si>
  <si>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</si>
  <si>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</si>
  <si>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</si>
  <si>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</si>
  <si>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</si>
  <si>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</si>
  <si>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</si>
  <si>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</si>
  <si>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</si>
  <si>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</si>
  <si>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</si>
  <si>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</si>
  <si>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</si>
  <si>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</si>
  <si>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</si>
  <si>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</si>
  <si>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</si>
  <si>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</si>
  <si>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</si>
  <si>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</si>
  <si>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</si>
  <si>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</si>
  <si>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</si>
  <si>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</si>
  <si>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</si>
  <si>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</si>
  <si>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</si>
  <si>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</si>
  <si>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</si>
  <si>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</si>
  <si>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</si>
  <si>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</si>
  <si>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</si>
  <si>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</si>
  <si>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</si>
  <si>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</si>
  <si>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</si>
  <si>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</si>
  <si>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</si>
  <si>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</si>
  <si>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</si>
  <si>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</si>
  <si>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</si>
  <si>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</si>
  <si>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</si>
  <si>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</si>
  <si>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</si>
  <si>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</si>
  <si>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</si>
  <si>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</si>
  <si>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</si>
  <si>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</si>
  <si>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</si>
  <si>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</si>
  <si>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</si>
  <si>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</si>
  <si>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</si>
  <si>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</si>
  <si>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</si>
  <si>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</si>
  <si>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</si>
  <si>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</si>
  <si>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</si>
  <si>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</si>
  <si>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</si>
  <si>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</si>
  <si>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</si>
  <si>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</si>
  <si>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</si>
  <si>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</si>
  <si>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</si>
  <si>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</si>
  <si>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</si>
  <si>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</si>
  <si>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</si>
  <si>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</si>
  <si>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</si>
  <si>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</si>
  <si>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</si>
  <si>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</si>
  <si>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</si>
  <si>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</si>
  <si>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</si>
  <si>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</si>
  <si>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</si>
  <si>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</si>
  <si>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</si>
  <si>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</si>
  <si>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</si>
  <si>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</si>
  <si>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</si>
  <si>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</si>
  <si>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</si>
  <si>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</si>
  <si>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</si>
  <si>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</si>
  <si>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</si>
  <si>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</si>
  <si>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</si>
  <si>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</si>
  <si>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</si>
  <si>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</si>
  <si>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</si>
  <si>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</si>
  <si>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</si>
  <si>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</si>
  <si>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</si>
  <si>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</si>
  <si>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</si>
  <si>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</si>
  <si>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</si>
  <si>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</si>
  <si>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</si>
  <si>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</si>
  <si>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</si>
  <si>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</si>
  <si>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</si>
  <si>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</si>
  <si>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</si>
  <si>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</si>
  <si>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</si>
  <si>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</si>
  <si>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</si>
  <si>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</si>
  <si>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</si>
  <si>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</si>
  <si>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</si>
  <si>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</si>
  <si>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</si>
  <si>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</si>
  <si>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</si>
  <si>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</si>
  <si>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</si>
  <si>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</si>
  <si>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</si>
  <si>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</si>
  <si>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</si>
  <si>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</si>
  <si>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</si>
  <si>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</si>
  <si>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</si>
  <si>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</si>
  <si>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</si>
  <si>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</si>
  <si>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</si>
  <si>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</si>
  <si>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</si>
  <si>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</si>
  <si>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</si>
  <si>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</si>
  <si>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</si>
  <si>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</si>
  <si>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</si>
  <si>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</si>
  <si>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</si>
  <si>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</si>
  <si>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</si>
  <si>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</si>
  <si>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</si>
  <si>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</si>
  <si>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</si>
  <si>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</si>
  <si>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</si>
  <si>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</si>
  <si>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</si>
  <si>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</si>
  <si>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</si>
  <si>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</si>
  <si>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</si>
  <si>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</si>
  <si>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</si>
  <si>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</si>
  <si>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</si>
  <si>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</si>
  <si>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</si>
  <si>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</si>
  <si>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</si>
  <si>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</si>
  <si>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</si>
  <si>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</si>
  <si>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</si>
  <si>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</si>
  <si>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</si>
  <si>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</si>
  <si>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</si>
  <si>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</si>
  <si>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</si>
  <si>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</si>
  <si>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</si>
  <si>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</si>
  <si>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</si>
  <si>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</si>
  <si>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</si>
  <si>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</si>
  <si>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</si>
  <si>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</si>
  <si>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</si>
  <si>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</si>
  <si>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</si>
  <si>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</si>
  <si>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</si>
  <si>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</si>
  <si>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</si>
  <si>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</si>
  <si>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</si>
  <si>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</si>
  <si>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</si>
  <si>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</si>
  <si>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</si>
  <si>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</si>
  <si>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</si>
  <si>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</si>
  <si>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</si>
  <si>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</si>
  <si>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</si>
  <si>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</si>
  <si>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</si>
  <si>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</si>
  <si>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</si>
  <si>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</si>
  <si>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</si>
  <si>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</si>
  <si>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</si>
  <si>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</si>
  <si>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</si>
  <si>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</si>
  <si>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</si>
  <si>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</si>
  <si>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</si>
  <si>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</si>
  <si>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</si>
  <si>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</si>
  <si>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</si>
  <si>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</si>
  <si>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</si>
  <si>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</si>
  <si>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</si>
  <si>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</si>
  <si>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</si>
  <si>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</si>
  <si>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</si>
  <si>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</si>
  <si>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</si>
  <si>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</si>
  <si>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</si>
  <si>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</si>
  <si>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</si>
  <si>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</si>
  <si>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</si>
  <si>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</si>
  <si>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</si>
  <si>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</si>
  <si>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</si>
  <si>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</si>
  <si>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</si>
  <si>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</si>
  <si>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</si>
  <si>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</si>
  <si>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</si>
  <si>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</si>
  <si>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</si>
  <si>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</si>
  <si>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</si>
  <si>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</si>
  <si>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</si>
  <si>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</si>
  <si>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</si>
  <si>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</si>
  <si>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</si>
  <si>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</si>
  <si>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</si>
  <si>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</si>
  <si>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</si>
  <si>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</si>
  <si>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</si>
  <si>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</si>
  <si>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</si>
  <si>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</si>
  <si>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</si>
  <si>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</si>
  <si>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</si>
  <si>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</si>
  <si>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</si>
  <si>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</si>
  <si>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</si>
  <si>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</si>
  <si>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</si>
  <si>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</si>
  <si>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</si>
  <si>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</si>
  <si>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</si>
  <si>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</si>
  <si>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</si>
  <si>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</si>
  <si>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</si>
  <si>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</si>
  <si>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</si>
  <si>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</si>
  <si>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</si>
  <si>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</si>
  <si>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</si>
  <si>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</si>
  <si>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</si>
  <si>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</si>
  <si>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</si>
  <si>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</si>
  <si>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</si>
  <si>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</si>
  <si>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</si>
  <si>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</si>
  <si>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</si>
  <si>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</si>
  <si>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</si>
  <si>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</si>
  <si>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</si>
  <si>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</si>
  <si>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</si>
  <si>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</si>
  <si>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</si>
  <si>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</si>
  <si>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</si>
  <si>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</si>
  <si>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</si>
  <si>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</si>
  <si>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</si>
  <si>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</si>
  <si>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</si>
  <si>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</si>
  <si>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</si>
  <si>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</si>
  <si>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</si>
  <si>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</si>
  <si>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</si>
  <si>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</si>
  <si>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</si>
  <si>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</si>
  <si>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</si>
  <si>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</si>
  <si>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</si>
  <si>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</si>
  <si>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</si>
  <si>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</si>
  <si>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</si>
  <si>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</si>
  <si>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</si>
  <si>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</si>
  <si>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</si>
  <si>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</si>
  <si>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</si>
  <si>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</si>
  <si>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</si>
  <si>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</si>
  <si>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</si>
  <si>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</si>
  <si>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</si>
  <si>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</si>
  <si>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</si>
  <si>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</si>
  <si>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</si>
  <si>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</si>
  <si>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</si>
  <si>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</si>
  <si>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</si>
  <si>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</si>
  <si>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</si>
  <si>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</si>
  <si>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</si>
  <si>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</si>
  <si>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</si>
  <si>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</si>
  <si>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</si>
  <si>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</si>
  <si>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</si>
  <si>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</si>
  <si>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</si>
  <si>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</si>
  <si>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</si>
  <si>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</si>
  <si>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</si>
  <si>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</si>
  <si>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</si>
  <si>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</si>
  <si>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</si>
  <si>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</si>
  <si>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</si>
  <si>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</si>
  <si>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</si>
  <si>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</si>
  <si>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</si>
  <si>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</si>
  <si>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</si>
  <si>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</si>
  <si>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</si>
  <si>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</si>
  <si>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</si>
  <si>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</si>
  <si>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</si>
  <si>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</si>
  <si>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</si>
  <si>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</si>
  <si>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</si>
  <si>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</si>
  <si>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</si>
  <si>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</si>
  <si>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</si>
  <si>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</si>
  <si>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</si>
  <si>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</si>
  <si>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</si>
  <si>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</si>
  <si>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</si>
  <si>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</si>
  <si>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</si>
  <si>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</si>
  <si>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</si>
  <si>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</si>
  <si>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</si>
  <si>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</si>
  <si>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</si>
  <si>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</si>
  <si>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</si>
  <si>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</si>
  <si>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</si>
  <si>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</si>
  <si>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</si>
  <si>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</si>
  <si>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</si>
  <si>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</si>
  <si>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</si>
  <si>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</si>
  <si>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</si>
  <si>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</si>
  <si>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</si>
  <si>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</si>
  <si>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</si>
  <si>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</si>
  <si>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</si>
  <si>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</si>
  <si>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</si>
  <si>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</si>
  <si>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</si>
  <si>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</si>
  <si>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</si>
  <si>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</si>
  <si>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</si>
  <si>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</si>
  <si>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</si>
  <si>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</si>
  <si>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</si>
  <si>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</si>
  <si>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</si>
  <si>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</si>
  <si>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</si>
  <si>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</si>
  <si>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</si>
  <si>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</si>
  <si>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</si>
  <si>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</si>
  <si>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</si>
  <si>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</si>
  <si>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</si>
  <si>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</si>
  <si>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</si>
  <si>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</si>
  <si>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</si>
  <si>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</si>
  <si>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</si>
  <si>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</si>
  <si>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</si>
  <si>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</si>
  <si>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</si>
  <si>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</si>
  <si>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</si>
  <si>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</si>
  <si>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</si>
  <si>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</si>
  <si>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</si>
  <si>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</si>
  <si>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</si>
  <si>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</si>
  <si>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</si>
  <si>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</si>
  <si>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</si>
  <si>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</si>
  <si>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</si>
  <si>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</si>
  <si>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</si>
  <si>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</si>
  <si>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</si>
  <si>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</si>
  <si>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</si>
  <si>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</si>
  <si>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</si>
  <si>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</si>
  <si>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</si>
  <si>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</si>
  <si>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</si>
  <si>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</si>
  <si>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</si>
  <si>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</si>
  <si>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</si>
  <si>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</si>
  <si>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</si>
  <si>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</si>
  <si>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</si>
  <si>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</si>
  <si>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</si>
  <si>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</si>
  <si>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</si>
  <si>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</si>
  <si>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</si>
  <si>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</si>
  <si>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</si>
  <si>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</si>
  <si>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</si>
  <si>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</si>
  <si>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</si>
  <si>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</si>
  <si>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</si>
  <si>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</si>
  <si>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</si>
  <si>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</si>
  <si>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</si>
  <si>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</si>
  <si>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</si>
  <si>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</si>
  <si>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</si>
  <si>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</si>
  <si>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</si>
  <si>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</si>
  <si>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</si>
  <si>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</si>
  <si>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</si>
  <si>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</si>
  <si>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</si>
  <si>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</si>
  <si>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</si>
  <si>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</si>
  <si>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</si>
  <si>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</si>
  <si>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</si>
  <si>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</si>
  <si>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</si>
  <si>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</si>
  <si>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</si>
  <si>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</si>
  <si>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</si>
  <si>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</si>
  <si>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</si>
  <si>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</si>
  <si>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</si>
  <si>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</si>
  <si>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</si>
  <si>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</si>
  <si>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</si>
  <si>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</si>
  <si>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</si>
  <si>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</si>
  <si>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</si>
  <si>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</si>
  <si>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</si>
  <si>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</si>
  <si>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</si>
  <si>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</si>
  <si>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</si>
  <si>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</si>
  <si>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</si>
  <si>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</si>
  <si>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</si>
  <si>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</si>
  <si>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</si>
  <si>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</si>
  <si>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</si>
  <si>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</si>
  <si>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</si>
  <si>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</si>
  <si>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</si>
  <si>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</si>
  <si>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</si>
  <si>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</si>
  <si>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</si>
  <si>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</si>
  <si>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</si>
  <si>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</si>
  <si>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</si>
  <si>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</si>
  <si>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</si>
  <si>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</si>
  <si>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</si>
  <si>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</si>
  <si>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</si>
  <si>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</si>
  <si>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</si>
  <si>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</si>
  <si>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</si>
  <si>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</si>
  <si>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</si>
  <si>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</si>
  <si>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</si>
  <si>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</si>
  <si>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</si>
  <si>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</si>
  <si>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</si>
  <si>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</si>
  <si>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</si>
  <si>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</si>
  <si>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</si>
  <si>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</si>
  <si>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</si>
  <si>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</si>
  <si>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</si>
  <si>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</si>
  <si>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</si>
  <si>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</si>
  <si>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</si>
  <si>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</si>
  <si>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</si>
  <si>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</si>
  <si>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</si>
  <si>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</si>
  <si>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</si>
  <si>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</si>
  <si>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</si>
  <si>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</si>
  <si>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</si>
  <si>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</si>
  <si>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</si>
  <si>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</si>
  <si>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</si>
  <si>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</si>
  <si>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</si>
  <si>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</si>
  <si>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</si>
  <si>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</si>
  <si>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</si>
  <si>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</si>
  <si>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</si>
  <si>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</si>
  <si>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</si>
  <si>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</si>
  <si>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</si>
  <si>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</si>
  <si>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</si>
  <si>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</si>
  <si>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</si>
  <si>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</si>
  <si>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</si>
  <si>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</si>
  <si>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</si>
  <si>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</si>
  <si>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</si>
  <si>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</si>
  <si>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</si>
  <si>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</si>
  <si>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</si>
  <si>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</si>
  <si>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</si>
  <si>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</si>
  <si>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</si>
  <si>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</si>
  <si>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</si>
  <si>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</si>
  <si>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</si>
  <si>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</si>
  <si>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</si>
  <si>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</si>
  <si>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</si>
  <si>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</si>
  <si>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</si>
  <si>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</si>
  <si>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</si>
  <si>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</si>
  <si>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</si>
  <si>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</si>
  <si>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</si>
  <si>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</si>
  <si>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</si>
  <si>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</si>
  <si>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</si>
  <si>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</si>
  <si>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</si>
  <si>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</si>
  <si>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</si>
  <si>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</si>
  <si>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</si>
  <si>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</si>
  <si>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</si>
  <si>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</si>
  <si>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</si>
  <si>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</si>
  <si>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</si>
  <si>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</si>
  <si>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</si>
  <si>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</si>
  <si>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</si>
  <si>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</si>
  <si>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</si>
  <si>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</si>
  <si>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</si>
  <si>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</si>
  <si>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</si>
  <si>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</si>
  <si>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</si>
  <si>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</si>
  <si>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</si>
  <si>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</si>
  <si>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</si>
  <si>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</si>
  <si>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</si>
  <si>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</si>
  <si>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</si>
  <si>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</si>
  <si>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</si>
  <si>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</si>
  <si>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</si>
  <si>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</si>
  <si>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</si>
  <si>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</si>
  <si>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</si>
  <si>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</si>
  <si>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</si>
  <si>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</si>
  <si>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</si>
  <si>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</si>
  <si>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</si>
  <si>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</si>
  <si>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</si>
  <si>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</si>
  <si>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</si>
  <si>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</si>
  <si>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</si>
  <si>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</si>
  <si>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</si>
  <si>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</si>
  <si>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</si>
  <si>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</si>
  <si>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</si>
  <si>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</si>
  <si>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</si>
  <si>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</si>
  <si>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</si>
  <si>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</si>
  <si>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</si>
  <si>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</si>
  <si>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</si>
  <si>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</si>
  <si>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</si>
  <si>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</si>
  <si>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</si>
  <si>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</si>
  <si>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</si>
  <si>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</si>
  <si>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</si>
  <si>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</si>
  <si>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</si>
  <si>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</si>
  <si>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</si>
  <si>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</si>
  <si>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</si>
  <si>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</si>
  <si>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</si>
  <si>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</si>
  <si>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</si>
  <si>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</si>
  <si>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</si>
  <si>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</si>
  <si>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</si>
  <si>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</si>
  <si>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</si>
  <si>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</si>
  <si>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</si>
  <si>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</si>
  <si>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</si>
  <si>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</si>
  <si>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</si>
  <si>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</si>
  <si>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</si>
  <si>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</si>
  <si>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</si>
  <si>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</si>
  <si>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</si>
  <si>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</si>
  <si>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</si>
  <si>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</si>
  <si>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</si>
  <si>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</si>
  <si>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</si>
  <si>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</si>
  <si>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</si>
  <si>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</si>
  <si>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</si>
  <si>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</si>
  <si>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</si>
  <si>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</si>
  <si>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</si>
  <si>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</si>
  <si>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</si>
  <si>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</si>
  <si>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</si>
  <si>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</si>
  <si>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</si>
  <si>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</si>
  <si>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</si>
  <si>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</si>
  <si>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</si>
  <si>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</si>
  <si>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</si>
  <si>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</si>
  <si>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</si>
  <si>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</si>
  <si>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</si>
  <si>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</si>
  <si>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</si>
  <si>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</si>
  <si>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</si>
  <si>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</si>
  <si>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</si>
  <si>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</si>
  <si>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</si>
  <si>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</si>
  <si>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</si>
  <si>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</si>
  <si>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</si>
  <si>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</si>
  <si>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</si>
  <si>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</si>
  <si>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</si>
  <si>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</si>
  <si>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</si>
  <si>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</si>
  <si>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</si>
  <si>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</si>
  <si>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</si>
  <si>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</si>
  <si>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</si>
  <si>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</si>
  <si>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</si>
  <si>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</si>
  <si>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</si>
  <si>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</si>
  <si>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</si>
  <si>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</si>
  <si>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</si>
  <si>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</si>
  <si>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</si>
  <si>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</si>
  <si>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</si>
  <si>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</si>
  <si>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</si>
  <si>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</si>
  <si>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</si>
  <si>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</si>
  <si>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</si>
  <si>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</si>
  <si>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</si>
  <si>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</si>
  <si>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</si>
  <si>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</si>
  <si>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</si>
  <si>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</si>
  <si>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</si>
  <si>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</si>
  <si>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</si>
  <si>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</si>
  <si>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</si>
  <si>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</si>
  <si>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</si>
  <si>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</si>
  <si>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</si>
  <si>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</si>
  <si>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</si>
  <si>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</si>
  <si>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</si>
  <si>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</si>
  <si>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</si>
  <si>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</si>
  <si>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</si>
  <si>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</si>
  <si>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</si>
  <si>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</si>
  <si>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</si>
  <si>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</si>
  <si>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</si>
  <si>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</si>
  <si>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</si>
  <si>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</si>
  <si>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</si>
  <si>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</si>
  <si>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</si>
  <si>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</si>
  <si>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</si>
  <si>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</si>
  <si>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</si>
  <si>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</si>
  <si>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</si>
  <si>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</si>
  <si>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</si>
  <si>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</si>
  <si>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</si>
  <si>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</si>
  <si>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</si>
  <si>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</si>
  <si>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</si>
  <si>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</si>
  <si>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</si>
  <si>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</si>
  <si>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</si>
  <si>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</si>
  <si>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</si>
  <si>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</si>
  <si>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</si>
  <si>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</si>
  <si>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</si>
  <si>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</si>
  <si>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</si>
  <si>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</si>
  <si>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</si>
  <si>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</si>
  <si>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</si>
  <si>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</si>
  <si>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</si>
  <si>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</si>
  <si>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</si>
  <si>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</si>
  <si>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</si>
  <si>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</si>
  <si>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</si>
  <si>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</si>
  <si>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</si>
  <si>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</si>
  <si>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</si>
  <si>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</si>
  <si>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</si>
  <si>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</si>
  <si>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</si>
  <si>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</si>
  <si>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</si>
  <si>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</si>
  <si>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</si>
  <si>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</si>
  <si>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</si>
  <si>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</si>
  <si>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</si>
  <si>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</si>
  <si>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</si>
  <si>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</si>
  <si>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</si>
  <si>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</si>
  <si>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</si>
  <si>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</si>
  <si>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</si>
  <si>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</si>
  <si>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</si>
  <si>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</si>
  <si>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</si>
  <si>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</si>
  <si>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</si>
  <si>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</si>
  <si>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</si>
  <si>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</si>
  <si>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</si>
  <si>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</si>
  <si>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</si>
  <si>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</si>
  <si>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</si>
  <si>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</si>
  <si>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</si>
  <si>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</si>
  <si>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</si>
  <si>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</si>
  <si>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</si>
  <si>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</si>
  <si>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</si>
  <si>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</si>
  <si>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</si>
  <si>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</si>
  <si>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</si>
  <si>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</si>
  <si>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</si>
  <si>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</si>
  <si>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</si>
  <si>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</si>
  <si>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</si>
  <si>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</si>
  <si>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</si>
  <si>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</si>
  <si>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</si>
  <si>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</si>
  <si>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</si>
  <si>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</si>
  <si>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</si>
  <si>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</si>
  <si>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</si>
  <si>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</si>
  <si>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</si>
  <si>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</si>
  <si>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</si>
  <si>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</si>
  <si>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</si>
  <si>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</si>
  <si>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</si>
  <si>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</si>
  <si>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</si>
  <si>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</si>
  <si>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</si>
  <si>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</si>
  <si>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</si>
  <si>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</si>
  <si>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</si>
  <si>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</si>
  <si>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</si>
  <si>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</si>
  <si>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</si>
  <si>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</si>
  <si>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</si>
  <si>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</si>
  <si>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</si>
  <si>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</si>
  <si>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</si>
  <si>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</si>
  <si>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</si>
  <si>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</si>
  <si>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</si>
  <si>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</si>
  <si>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</si>
  <si>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</si>
  <si>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</si>
  <si>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</si>
  <si>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</si>
  <si>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</si>
  <si>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</si>
  <si>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</si>
  <si>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</si>
  <si>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</si>
  <si>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</si>
  <si>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</si>
  <si>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</si>
  <si>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</si>
  <si>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</si>
  <si>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</si>
  <si>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</si>
  <si>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</si>
  <si>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</si>
  <si>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</si>
  <si>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</si>
  <si>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</si>
  <si>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</si>
  <si>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</si>
  <si>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</si>
  <si>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</si>
  <si>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</si>
  <si>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</si>
  <si>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</si>
  <si>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</si>
  <si>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</si>
  <si>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</si>
  <si>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</si>
  <si>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</si>
  <si>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</si>
  <si>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</si>
  <si>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</si>
  <si>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</si>
  <si>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</si>
  <si>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</si>
  <si>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</si>
  <si>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</si>
  <si>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</si>
  <si>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</si>
  <si>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</si>
  <si>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</si>
  <si>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</si>
  <si>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</si>
  <si>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</si>
  <si>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</si>
  <si>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</si>
  <si>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</si>
  <si>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</si>
  <si>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</si>
  <si>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</si>
  <si>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</si>
  <si>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</si>
  <si>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</si>
  <si>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</si>
  <si>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</si>
  <si>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</si>
  <si>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</si>
  <si>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</si>
  <si>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</si>
  <si>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</si>
  <si>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</si>
  <si>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</si>
  <si>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</si>
  <si>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</si>
  <si>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</si>
  <si>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</si>
  <si>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</si>
  <si>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</si>
  <si>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</si>
  <si>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</si>
  <si>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</si>
  <si>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</si>
  <si>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</si>
  <si>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</si>
  <si>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</si>
  <si>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</si>
  <si>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</si>
  <si>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</si>
  <si>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</si>
  <si>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</si>
  <si>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</si>
  <si>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</si>
  <si>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</si>
  <si>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</si>
  <si>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</si>
  <si>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</si>
  <si>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</si>
  <si>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</si>
  <si>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</si>
  <si>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</si>
  <si>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</si>
  <si>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</si>
  <si>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</si>
  <si>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</si>
  <si>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</si>
  <si>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</si>
  <si>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</si>
  <si>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</si>
  <si>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</si>
  <si>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</si>
  <si>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</si>
  <si>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</si>
  <si>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</si>
  <si>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</si>
  <si>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</si>
  <si>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</si>
  <si>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</si>
  <si>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</si>
  <si>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</si>
  <si>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</si>
  <si>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</si>
  <si>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</si>
  <si>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</si>
  <si>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</si>
  <si>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</si>
  <si>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</si>
  <si>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</si>
  <si>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</si>
  <si>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</si>
  <si>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</si>
  <si>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</si>
  <si>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</si>
  <si>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</si>
  <si>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</si>
  <si>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</si>
  <si>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</si>
  <si>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</si>
  <si>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</si>
  <si>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</si>
  <si>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</si>
  <si>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</si>
  <si>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</si>
  <si>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</si>
  <si>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</si>
  <si>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</si>
  <si>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</si>
  <si>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</si>
  <si>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</si>
  <si>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</si>
  <si>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</si>
  <si>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</si>
  <si>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</si>
  <si>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</si>
  <si>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</si>
  <si>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</si>
  <si>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</si>
  <si>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</si>
  <si>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</si>
  <si>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</si>
  <si>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</si>
  <si>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</si>
  <si>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</si>
  <si>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</si>
  <si>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</si>
  <si>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</si>
  <si>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</si>
  <si>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</si>
  <si>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</si>
  <si>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</si>
  <si>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</si>
  <si>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</si>
  <si>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</si>
  <si>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</si>
  <si>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</si>
  <si>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</si>
  <si>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</si>
  <si>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</si>
  <si>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</si>
  <si>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</si>
  <si>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</si>
  <si>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</si>
  <si>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</si>
  <si>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</si>
  <si>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</si>
  <si>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</si>
  <si>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</si>
  <si>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</si>
  <si>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</si>
  <si>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</si>
  <si>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</si>
  <si>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</si>
  <si>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</si>
  <si>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</si>
  <si>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</si>
  <si>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</si>
  <si>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</si>
  <si>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</si>
  <si>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</si>
  <si>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</si>
  <si>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</si>
  <si>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</si>
  <si>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</si>
  <si>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</si>
  <si>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</si>
  <si>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</si>
  <si>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</si>
  <si>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</si>
  <si>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</si>
  <si>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</si>
  <si>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</si>
  <si>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</si>
  <si>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</si>
  <si>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</si>
  <si>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</si>
  <si>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</si>
  <si>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</si>
  <si>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</si>
  <si>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</si>
  <si>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</si>
  <si>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</si>
  <si>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</si>
  <si>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</si>
  <si>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</si>
  <si>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</si>
  <si>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</si>
  <si>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</si>
  <si>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</si>
  <si>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</si>
  <si>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</si>
  <si>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</si>
  <si>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</si>
  <si>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</si>
  <si>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</si>
  <si>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</si>
  <si>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</si>
  <si>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</si>
  <si>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</si>
  <si>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</si>
  <si>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</si>
  <si>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</si>
  <si>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</si>
  <si>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</si>
  <si>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</si>
  <si>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</si>
  <si>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</si>
  <si>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</si>
  <si>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</si>
  <si>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</si>
  <si>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</si>
  <si>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</si>
  <si>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</si>
  <si>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</si>
  <si>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</si>
  <si>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</si>
  <si>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</si>
  <si>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</si>
  <si>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</si>
  <si>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</si>
  <si>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</si>
  <si>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</si>
  <si>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</si>
  <si>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</si>
  <si>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</si>
  <si>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</si>
  <si>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</si>
  <si>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</si>
  <si>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</si>
  <si>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</si>
  <si>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</si>
  <si>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</si>
  <si>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</si>
  <si>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</si>
  <si>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</si>
  <si>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</si>
  <si>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</si>
  <si>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</si>
  <si>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</si>
  <si>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</si>
  <si>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</si>
  <si>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</si>
  <si>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</si>
  <si>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</si>
  <si>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</si>
  <si>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</si>
  <si>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</si>
  <si>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</si>
  <si>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</si>
  <si>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</si>
  <si>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</si>
  <si>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</si>
  <si>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</si>
  <si>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</si>
  <si>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</si>
  <si>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</si>
  <si>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</si>
  <si>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</si>
  <si>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</si>
  <si>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</si>
  <si>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</si>
  <si>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</si>
  <si>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</si>
  <si>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</si>
  <si>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</si>
  <si>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</si>
  <si>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</si>
  <si>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</si>
  <si>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</si>
  <si>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</si>
  <si>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</si>
  <si>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</si>
  <si>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</si>
  <si>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</si>
  <si>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</si>
  <si>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</si>
  <si>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</si>
  <si>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</si>
  <si>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</si>
  <si>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</si>
  <si>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</si>
  <si>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</si>
  <si>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</si>
  <si>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</si>
  <si>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</si>
  <si>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</si>
  <si>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</si>
  <si>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</si>
  <si>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</si>
  <si>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</si>
  <si>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</si>
  <si>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</si>
  <si>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</si>
  <si>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</si>
  <si>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</si>
  <si>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</si>
  <si>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</si>
  <si>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</si>
  <si>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</si>
  <si>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</si>
  <si>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</si>
  <si>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</si>
  <si>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</si>
  <si>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</si>
  <si>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</si>
  <si>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</si>
  <si>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</si>
  <si>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</si>
  <si>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</si>
  <si>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</si>
  <si>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</si>
  <si>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</si>
  <si>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</si>
  <si>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</si>
  <si>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</si>
  <si>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</si>
  <si>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</si>
  <si>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</si>
  <si>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</si>
  <si>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</si>
  <si>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</si>
  <si>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</si>
  <si>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</si>
  <si>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</si>
  <si>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</si>
  <si>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</si>
  <si>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</si>
  <si>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</si>
  <si>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</si>
  <si>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</si>
  <si>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</si>
  <si>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</si>
  <si>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</si>
  <si>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</si>
  <si>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</si>
  <si>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</si>
  <si>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</si>
  <si>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</si>
  <si>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</si>
  <si>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</si>
  <si>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</si>
  <si>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</si>
  <si>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</si>
  <si>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</si>
  <si>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</si>
  <si>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</si>
  <si>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</si>
  <si>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</si>
  <si>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</si>
  <si>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</si>
  <si>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</si>
  <si>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</si>
  <si>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</si>
  <si>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</si>
  <si>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</si>
  <si>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</si>
  <si>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</si>
  <si>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</si>
  <si>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</si>
  <si>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</si>
  <si>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</si>
  <si>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</si>
  <si>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</si>
  <si>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</si>
  <si>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</si>
  <si>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</si>
  <si>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</si>
  <si>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</si>
  <si>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</si>
  <si>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</si>
  <si>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</si>
  <si>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</si>
  <si>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</si>
  <si>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</si>
  <si>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</si>
  <si>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</si>
  <si>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</si>
  <si>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</si>
  <si>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</si>
  <si>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</si>
  <si>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</si>
  <si>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</si>
  <si>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</si>
  <si>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</si>
  <si>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</si>
  <si>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</si>
  <si>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</si>
  <si>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</si>
  <si>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</si>
  <si>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</si>
  <si>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</si>
  <si>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</si>
  <si>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</si>
  <si>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</si>
  <si>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</si>
  <si>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</si>
  <si>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</si>
  <si>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</si>
  <si>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</si>
  <si>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</si>
  <si>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</si>
  <si>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</si>
  <si>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</si>
  <si>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</si>
  <si>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</si>
  <si>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</si>
  <si>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</si>
  <si>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</si>
  <si>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</si>
  <si>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</si>
  <si>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</si>
  <si>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</si>
  <si>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</si>
  <si>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</si>
  <si>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</si>
  <si>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</si>
  <si>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</si>
  <si>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</si>
  <si>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</si>
  <si>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</si>
  <si>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</si>
  <si>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</si>
  <si>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</si>
  <si>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</si>
  <si>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</si>
  <si>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</si>
  <si>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</si>
  <si>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</si>
  <si>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</si>
  <si>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</si>
  <si>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</si>
  <si>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</si>
  <si>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</si>
  <si>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</si>
  <si>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</si>
  <si>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</si>
  <si>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</si>
  <si>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</si>
  <si>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</si>
  <si>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</si>
  <si>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</si>
  <si>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</si>
  <si>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</si>
  <si>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</si>
  <si>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</si>
  <si>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</si>
  <si>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</si>
  <si>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</si>
  <si>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</si>
  <si>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</si>
  <si>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</si>
  <si>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</si>
  <si>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</si>
  <si>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</si>
  <si>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</si>
  <si>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</si>
  <si>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</si>
  <si>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</si>
  <si>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</si>
  <si>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</si>
  <si>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</si>
  <si>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</si>
  <si>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</si>
  <si>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</si>
  <si>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</si>
  <si>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</si>
  <si>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</si>
  <si>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</si>
  <si>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</si>
  <si>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</si>
  <si>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</si>
  <si>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</si>
  <si>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</si>
  <si>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</si>
  <si>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</si>
  <si>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</si>
  <si>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</si>
  <si>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</si>
  <si>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</si>
  <si>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</si>
  <si>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</si>
  <si>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</si>
  <si>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</si>
  <si>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</si>
  <si>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</si>
  <si>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</si>
  <si>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</si>
  <si>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</si>
  <si>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</si>
  <si>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</si>
  <si>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</si>
  <si>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</si>
  <si>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</si>
  <si>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</si>
  <si>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</si>
  <si>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</si>
  <si>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</si>
  <si>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</si>
  <si>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</si>
  <si>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</si>
  <si>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</si>
  <si>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</si>
  <si>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</si>
  <si>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</si>
  <si>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</si>
  <si>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</si>
  <si>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</si>
  <si>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</si>
  <si>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</si>
  <si>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</si>
  <si>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</si>
  <si>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</si>
  <si>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</si>
  <si>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</si>
  <si>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</si>
  <si>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</si>
  <si>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</si>
  <si>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</si>
  <si>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</si>
  <si>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</si>
  <si>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</si>
  <si>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</si>
  <si>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</si>
  <si>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</si>
  <si>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</si>
  <si>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</si>
  <si>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</si>
  <si>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</si>
  <si>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</si>
  <si>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</si>
  <si>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</si>
  <si>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</si>
  <si>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</si>
  <si>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</si>
  <si>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</si>
  <si>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</si>
  <si>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</si>
  <si>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</si>
  <si>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</si>
  <si>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</si>
  <si>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</si>
  <si>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</si>
  <si>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</si>
  <si>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</si>
  <si>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</si>
  <si>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</si>
  <si>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</si>
  <si>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</si>
  <si>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</si>
  <si>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</si>
  <si>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</si>
  <si>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</si>
  <si>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</si>
  <si>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</si>
  <si>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</si>
  <si>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</si>
  <si>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</si>
  <si>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</si>
  <si>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</si>
  <si>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</si>
  <si>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</si>
  <si>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</si>
  <si>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</si>
  <si>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</si>
  <si>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</si>
  <si>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</si>
  <si>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</si>
  <si>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</si>
  <si>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</si>
  <si>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</si>
  <si>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</si>
  <si>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</si>
  <si>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</si>
  <si>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</si>
  <si>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</si>
  <si>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</si>
  <si>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</si>
  <si>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</si>
  <si>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</si>
  <si>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</si>
  <si>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</si>
  <si>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</si>
  <si>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</si>
  <si>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</si>
  <si>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</si>
  <si>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</si>
  <si>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</si>
  <si>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</si>
  <si>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</si>
  <si>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</si>
  <si>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</si>
  <si>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</si>
  <si>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</si>
  <si>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</si>
  <si>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</si>
  <si>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</si>
  <si>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</si>
  <si>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</si>
  <si>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</si>
  <si>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</si>
  <si>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</si>
  <si>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</si>
  <si>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</si>
  <si>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</si>
  <si>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</si>
  <si>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</si>
  <si>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</si>
  <si>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</si>
  <si>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</si>
  <si>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</si>
  <si>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</si>
  <si>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</si>
  <si>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</si>
  <si>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</si>
  <si>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</si>
  <si>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</si>
  <si>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</si>
  <si>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</si>
  <si>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</si>
  <si>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</si>
  <si>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</si>
  <si>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</si>
  <si>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</si>
  <si>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</si>
  <si>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</si>
  <si>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</si>
  <si>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</si>
  <si>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</si>
  <si>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</si>
  <si>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</si>
  <si>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</si>
  <si>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</si>
  <si>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</si>
  <si>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</si>
  <si>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</si>
  <si>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</si>
  <si>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</si>
  <si>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</si>
  <si>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</si>
  <si>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</si>
  <si>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</si>
  <si>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</si>
  <si>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</si>
  <si>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</si>
  <si>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</si>
  <si>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</si>
  <si>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</si>
  <si>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</si>
  <si>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</si>
  <si>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</si>
  <si>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</si>
  <si>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</si>
  <si>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</si>
  <si>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</si>
  <si>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</si>
  <si>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</si>
  <si>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</si>
  <si>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</si>
  <si>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</si>
  <si>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</si>
  <si>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</si>
  <si>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</si>
  <si>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</si>
  <si>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</si>
  <si>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</si>
  <si>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</si>
  <si>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</si>
  <si>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</si>
  <si>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</si>
  <si>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</si>
  <si>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</si>
  <si>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</si>
  <si>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</si>
  <si>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</si>
  <si>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</si>
  <si>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</si>
  <si>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</si>
  <si>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</si>
  <si>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</si>
  <si>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</si>
  <si>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</si>
  <si>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</si>
  <si>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</si>
  <si>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</si>
  <si>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</si>
  <si>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</si>
  <si>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</si>
  <si>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</si>
  <si>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</si>
  <si>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</si>
  <si>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</si>
  <si>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</si>
  <si>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</si>
  <si>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</si>
  <si>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</si>
  <si>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</si>
  <si>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</si>
  <si>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</si>
  <si>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</si>
  <si>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</si>
  <si>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</si>
  <si>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</si>
  <si>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</si>
  <si>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</si>
  <si>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</si>
  <si>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</si>
  <si>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</si>
  <si>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</si>
  <si>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</si>
  <si>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</si>
  <si>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</si>
  <si>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</si>
  <si>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</si>
  <si>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</si>
  <si>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</si>
  <si>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</si>
  <si>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</si>
  <si>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</si>
  <si>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</si>
  <si>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</si>
  <si>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</si>
  <si>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</si>
  <si>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</si>
  <si>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</si>
  <si>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</si>
  <si>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</si>
  <si>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</si>
  <si>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</si>
  <si>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</si>
  <si>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</si>
  <si>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</si>
  <si>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</si>
  <si>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</si>
  <si>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</si>
  <si>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</si>
  <si>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</si>
  <si>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</si>
  <si>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</si>
  <si>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</si>
  <si>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</si>
  <si>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</si>
  <si>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</si>
  <si>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</si>
  <si>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</si>
  <si>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</si>
  <si>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</si>
  <si>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</si>
  <si>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</si>
  <si>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</si>
  <si>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</si>
  <si>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</si>
  <si>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</si>
  <si>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</si>
  <si>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</si>
  <si>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</si>
  <si>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</si>
  <si>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</si>
  <si>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</si>
  <si>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</si>
  <si>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</si>
  <si>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</si>
  <si>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</si>
  <si>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</si>
  <si>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</si>
  <si>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</si>
  <si>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</si>
  <si>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</si>
  <si>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</si>
  <si>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</si>
  <si>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</si>
  <si>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</si>
  <si>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</si>
  <si>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</si>
  <si>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</si>
  <si>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</si>
  <si>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</si>
  <si>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</si>
  <si>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</si>
  <si>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</si>
  <si>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</si>
  <si>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</si>
  <si>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</si>
  <si>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</si>
  <si>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</si>
  <si>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</si>
  <si>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</si>
  <si>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</si>
  <si>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</si>
  <si>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</si>
  <si>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</si>
  <si>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</si>
  <si>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</si>
  <si>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</si>
  <si>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</si>
  <si>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</si>
  <si>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</si>
  <si>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</si>
  <si>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</si>
  <si>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</si>
  <si>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</si>
  <si>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</si>
  <si>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</si>
  <si>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</si>
  <si>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</si>
  <si>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</si>
  <si>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</si>
  <si>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</si>
  <si>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</si>
  <si>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</si>
  <si>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</si>
  <si>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</si>
  <si>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</si>
  <si>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</si>
  <si>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</si>
  <si>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</si>
  <si>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</si>
  <si>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</si>
  <si>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</si>
  <si>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</si>
  <si>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</si>
  <si>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</si>
  <si>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</si>
  <si>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</si>
  <si>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</si>
  <si>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</si>
  <si>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</si>
  <si>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</si>
  <si>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</si>
  <si>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</si>
  <si>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</si>
  <si>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</si>
  <si>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</si>
  <si>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</si>
  <si>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</si>
  <si>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</si>
  <si>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</si>
  <si>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</si>
  <si>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</si>
  <si>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</si>
  <si>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</si>
  <si>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</si>
  <si>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</si>
  <si>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</si>
  <si>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</si>
  <si>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</si>
  <si>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</si>
  <si>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</si>
  <si>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</si>
  <si>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</si>
  <si>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</si>
  <si>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</si>
  <si>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</si>
  <si>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</si>
  <si>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</si>
  <si>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</si>
  <si>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</si>
  <si>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</si>
  <si>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</si>
  <si>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</si>
  <si>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</si>
  <si>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</si>
  <si>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</si>
  <si>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</si>
  <si>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</si>
  <si>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</si>
  <si>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</si>
  <si>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</si>
  <si>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</si>
  <si>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</si>
  <si>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</si>
  <si>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</si>
  <si>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</si>
  <si>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</si>
  <si>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</si>
  <si>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</si>
  <si>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</si>
  <si>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</si>
  <si>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</si>
  <si>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</si>
  <si>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</si>
  <si>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</si>
  <si>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</si>
  <si>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</si>
  <si>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</si>
  <si>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</si>
  <si>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</si>
  <si>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</si>
  <si>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</si>
  <si>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</si>
  <si>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</si>
  <si>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</si>
  <si>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</si>
  <si>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</si>
  <si>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</si>
  <si>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</si>
  <si>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</si>
  <si>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</si>
  <si>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</si>
  <si>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</si>
  <si>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</si>
  <si>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</si>
  <si>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</si>
  <si>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</si>
  <si>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</si>
  <si>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</si>
  <si>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</si>
  <si>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</si>
  <si>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</si>
  <si>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</si>
  <si>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</si>
  <si>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</si>
  <si>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</si>
  <si>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</si>
  <si>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</si>
  <si>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</si>
  <si>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</si>
  <si>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</si>
  <si>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</si>
  <si>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</si>
  <si>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</si>
  <si>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</si>
  <si>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</si>
  <si>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</si>
  <si>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</si>
  <si>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</si>
  <si>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</si>
  <si>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</si>
  <si>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</si>
  <si>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</si>
  <si>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</si>
  <si>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</si>
  <si>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</si>
  <si>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</si>
  <si>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</si>
  <si>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</si>
  <si>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</si>
  <si>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</si>
  <si>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</si>
  <si>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</si>
  <si>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</si>
  <si>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</si>
  <si>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</si>
  <si>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</si>
  <si>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</si>
  <si>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</si>
  <si>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</si>
  <si>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</si>
  <si>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</si>
  <si>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</si>
  <si>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</si>
  <si>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</si>
  <si>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</si>
  <si>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</si>
  <si>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</si>
  <si>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</si>
  <si>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</si>
  <si>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</si>
  <si>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</si>
  <si>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</si>
  <si>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</si>
  <si>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</si>
  <si>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</si>
  <si>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</si>
  <si>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</si>
  <si>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</si>
  <si>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</si>
  <si>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</si>
  <si>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</si>
  <si>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</si>
  <si>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</si>
  <si>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</si>
  <si>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</si>
  <si>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</si>
  <si>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</si>
  <si>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</si>
  <si>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</si>
  <si>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</si>
  <si>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</si>
  <si>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</si>
  <si>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</si>
  <si>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</si>
  <si>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</si>
  <si>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</si>
  <si>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</si>
  <si>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</si>
  <si>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</si>
  <si>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</si>
  <si>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</si>
  <si>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</si>
  <si>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</si>
  <si>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</si>
  <si>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</si>
  <si>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</si>
  <si>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</si>
  <si>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</si>
  <si>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</si>
  <si>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</si>
  <si>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</si>
  <si>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</si>
  <si>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</si>
  <si>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</si>
  <si>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</si>
  <si>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</si>
  <si>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</si>
  <si>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</si>
  <si>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</si>
  <si>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</si>
  <si>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</si>
  <si>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</si>
  <si>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</si>
  <si>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</si>
  <si>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</si>
  <si>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</si>
  <si>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</si>
  <si>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</si>
  <si>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</si>
  <si>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</si>
  <si>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</si>
  <si>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</si>
  <si>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</si>
  <si>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</si>
  <si>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</si>
  <si>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</si>
  <si>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</si>
  <si>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</si>
  <si>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</si>
  <si>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</si>
  <si>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</si>
  <si>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</si>
  <si>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</si>
  <si>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</si>
  <si>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</si>
  <si>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</si>
  <si>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</si>
  <si>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</si>
  <si>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</si>
  <si>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</si>
  <si>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</si>
  <si>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</si>
  <si>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</si>
  <si>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</si>
  <si>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</si>
  <si>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</si>
  <si>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</si>
  <si>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</si>
  <si>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</si>
  <si>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</si>
  <si>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</si>
  <si>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</si>
  <si>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</si>
  <si>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</si>
  <si>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</si>
  <si>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</si>
  <si>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</si>
  <si>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</si>
  <si>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</si>
  <si>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</si>
  <si>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</si>
  <si>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</si>
  <si>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</si>
  <si>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</si>
  <si>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</si>
  <si>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</si>
  <si>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</si>
  <si>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</si>
  <si>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</si>
  <si>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</si>
  <si>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</si>
  <si>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</si>
  <si>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</si>
  <si>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</si>
  <si>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</si>
  <si>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</si>
  <si>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</si>
  <si>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</si>
  <si>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</si>
  <si>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</si>
  <si>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</si>
  <si>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</si>
  <si>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</si>
  <si>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</si>
  <si>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</si>
  <si>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</si>
  <si>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</si>
  <si>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</si>
  <si>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</si>
  <si>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</si>
  <si>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</si>
  <si>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</si>
  <si>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</si>
  <si>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</si>
  <si>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</si>
  <si>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</si>
  <si>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</si>
  <si>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</si>
  <si>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</si>
  <si>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</si>
  <si>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</si>
  <si>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</si>
  <si>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</si>
  <si>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</si>
  <si>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</si>
  <si>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</si>
  <si>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</si>
  <si>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</si>
  <si>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</si>
  <si>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</si>
  <si>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</si>
  <si>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</si>
  <si>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</si>
  <si>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</si>
  <si>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</si>
  <si>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</si>
  <si>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</si>
  <si>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</si>
  <si>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</si>
  <si>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</si>
  <si>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</si>
  <si>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</si>
  <si>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</si>
  <si>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</si>
  <si>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</si>
  <si>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</si>
  <si>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</si>
  <si>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</si>
  <si>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</si>
  <si>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</si>
  <si>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</si>
  <si>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</si>
  <si>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</si>
  <si>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</si>
  <si>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</si>
  <si>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</si>
  <si>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</si>
  <si>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</si>
  <si>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</si>
  <si>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</si>
  <si>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</si>
  <si>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</si>
  <si>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</si>
  <si>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</si>
  <si>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</si>
  <si>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</si>
  <si>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</si>
  <si>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</si>
  <si>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</si>
  <si>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</si>
  <si>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</si>
  <si>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</si>
  <si>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</si>
  <si>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</si>
  <si>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</si>
  <si>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</si>
  <si>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</si>
  <si>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</si>
  <si>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</si>
  <si>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</si>
  <si>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</si>
  <si>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</si>
  <si>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</si>
  <si>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</si>
  <si>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</si>
  <si>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</si>
  <si>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</si>
  <si>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</si>
  <si>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</si>
  <si>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</si>
  <si>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</si>
  <si>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</si>
  <si>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</si>
  <si>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</si>
  <si>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</si>
  <si>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</si>
  <si>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</si>
  <si>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</si>
  <si>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</si>
  <si>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</si>
  <si>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</si>
  <si>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</si>
  <si>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</si>
  <si>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</si>
  <si>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</si>
  <si>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</si>
  <si>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</si>
  <si>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</si>
  <si>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</si>
  <si>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</si>
  <si>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</si>
  <si>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</si>
  <si>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</si>
  <si>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</si>
  <si>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</si>
  <si>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</si>
  <si>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</si>
  <si>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</si>
  <si>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</si>
  <si>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</si>
  <si>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</si>
  <si>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</si>
  <si>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</si>
  <si>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</si>
  <si>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</si>
  <si>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</si>
  <si>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</si>
  <si>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</si>
  <si>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</si>
  <si>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</si>
  <si>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</si>
  <si>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</si>
  <si>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</si>
  <si>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</si>
  <si>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</si>
  <si>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</si>
  <si>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</si>
  <si>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</si>
  <si>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</si>
  <si>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</si>
  <si>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</si>
  <si>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</si>
  <si>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</si>
  <si>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</si>
  <si>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</si>
  <si>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</si>
  <si>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</si>
  <si>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</si>
  <si>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</si>
  <si>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</si>
  <si>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</si>
  <si>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</si>
  <si>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</si>
  <si>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</si>
  <si>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</si>
  <si>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</si>
  <si>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</si>
  <si>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</si>
  <si>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</si>
  <si>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</si>
  <si>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</si>
  <si>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</si>
  <si>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</si>
  <si>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</si>
  <si>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</si>
  <si>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</si>
  <si>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</si>
  <si>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</si>
  <si>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</si>
  <si>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</si>
  <si>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</si>
  <si>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</si>
  <si>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</si>
  <si>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</si>
  <si>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</si>
  <si>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</si>
  <si>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</si>
  <si>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</si>
  <si>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</si>
  <si>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</si>
  <si>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</si>
  <si>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</si>
  <si>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</si>
  <si>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</si>
  <si>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</si>
  <si>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</si>
  <si>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</si>
  <si>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</si>
  <si>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</si>
  <si>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</si>
  <si>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</si>
  <si>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</si>
  <si>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</si>
  <si>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</si>
  <si>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</si>
  <si>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</si>
  <si>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</si>
  <si>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</si>
  <si>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</si>
  <si>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</si>
  <si>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</si>
  <si>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</si>
  <si>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</si>
  <si>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</si>
  <si>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</si>
  <si>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</si>
  <si>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</si>
  <si>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</si>
  <si>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</si>
  <si>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</si>
  <si>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</si>
  <si>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</si>
  <si>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</si>
  <si>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</si>
  <si>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</si>
  <si>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</si>
  <si>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</si>
  <si>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</si>
  <si>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</si>
  <si>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</si>
  <si>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</si>
  <si>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</si>
  <si>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</si>
  <si>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</si>
  <si>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</si>
  <si>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</si>
  <si>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</si>
  <si>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</si>
  <si>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</si>
  <si>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</si>
  <si>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</si>
  <si>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</si>
  <si>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</si>
  <si>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</si>
  <si>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</si>
  <si>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</si>
  <si>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</si>
  <si>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</si>
  <si>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</si>
  <si>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</si>
  <si>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</si>
  <si>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</si>
  <si>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</si>
  <si>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</si>
  <si>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</si>
  <si>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</si>
  <si>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</si>
  <si>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</si>
  <si>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</si>
  <si>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</si>
  <si>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</si>
  <si>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</si>
  <si>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</si>
  <si>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</si>
  <si>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</si>
  <si>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</si>
  <si>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</si>
  <si>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</si>
  <si>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</si>
  <si>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</si>
  <si>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</si>
  <si>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</si>
  <si>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</si>
  <si>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</si>
  <si>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</si>
  <si>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</si>
  <si>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</si>
  <si>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</si>
  <si>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</si>
  <si>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</si>
  <si>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</si>
  <si>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</si>
  <si>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</si>
  <si>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</si>
  <si>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</si>
  <si>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</si>
  <si>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</si>
  <si>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</si>
  <si>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</si>
  <si>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</si>
  <si>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</si>
  <si>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</si>
  <si>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</si>
  <si>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</si>
  <si>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</si>
  <si>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</si>
  <si>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</si>
  <si>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</si>
  <si>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</si>
  <si>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</si>
  <si>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</si>
  <si>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</si>
  <si>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</si>
  <si>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</si>
  <si>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</si>
  <si>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</si>
  <si>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</si>
  <si>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</si>
  <si>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</si>
  <si>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</si>
  <si>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</si>
  <si>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</si>
  <si>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</si>
  <si>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</si>
  <si>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</si>
  <si>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</si>
  <si>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</si>
  <si>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</si>
  <si>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</si>
  <si>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</si>
  <si>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</si>
  <si>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</si>
  <si>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</si>
  <si>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</si>
  <si>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</si>
  <si>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</si>
  <si>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</si>
  <si>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</si>
  <si>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</si>
  <si>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</si>
  <si>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</si>
  <si>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</si>
  <si>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</si>
  <si>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</si>
  <si>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</si>
  <si>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</si>
  <si>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</si>
  <si>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</si>
  <si>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</si>
  <si>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</si>
  <si>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</si>
  <si>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</si>
  <si>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</si>
  <si>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</si>
  <si>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</si>
  <si>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</si>
  <si>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</si>
  <si>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</si>
  <si>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</si>
  <si>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</si>
  <si>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</si>
  <si>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</si>
  <si>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</si>
  <si>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</si>
  <si>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</si>
  <si>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</si>
  <si>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</si>
  <si>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</si>
  <si>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</si>
  <si>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</si>
  <si>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</si>
  <si>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</si>
  <si>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</si>
  <si>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</si>
  <si>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</si>
  <si>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</si>
  <si>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</si>
  <si>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</si>
  <si>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</si>
  <si>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</si>
  <si>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</si>
  <si>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</si>
  <si>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</si>
  <si>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</si>
  <si>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</si>
  <si>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</si>
  <si>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</si>
  <si>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</si>
  <si>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</si>
  <si>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</si>
  <si>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</si>
  <si>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</si>
  <si>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</si>
  <si>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</si>
  <si>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</si>
  <si>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</si>
  <si>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</si>
  <si>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</si>
  <si>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</si>
  <si>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</si>
  <si>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</si>
  <si>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</si>
  <si>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</si>
  <si>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</si>
  <si>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</si>
  <si>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</si>
  <si>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</si>
  <si>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</si>
  <si>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</si>
  <si>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</si>
  <si>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</si>
  <si>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</si>
  <si>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</si>
  <si>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</si>
  <si>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</si>
  <si>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</si>
  <si>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</si>
  <si>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</si>
  <si>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</si>
  <si>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</si>
  <si>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</si>
  <si>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</si>
  <si>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</si>
  <si>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</si>
  <si>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</si>
  <si>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</si>
  <si>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</si>
  <si>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</si>
  <si>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</si>
  <si>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</si>
  <si>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</si>
  <si>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</si>
  <si>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</si>
  <si>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</si>
  <si>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</si>
  <si>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</si>
  <si>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</si>
  <si>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</si>
  <si>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</si>
  <si>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</si>
  <si>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</si>
  <si>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</si>
  <si>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</si>
  <si>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</si>
  <si>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</si>
  <si>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</si>
  <si>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</si>
  <si>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</si>
  <si>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</si>
  <si>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</si>
  <si>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</si>
  <si>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</si>
  <si>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</si>
  <si>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</si>
  <si>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</si>
  <si>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</si>
  <si>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</si>
  <si>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</si>
  <si>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</si>
  <si>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</si>
  <si>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</si>
  <si>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</si>
  <si>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</si>
  <si>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</si>
  <si>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</si>
  <si>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</si>
  <si>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</si>
  <si>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</si>
  <si>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</si>
  <si>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</si>
  <si>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</si>
  <si>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</si>
  <si>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</si>
  <si>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</si>
  <si>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</si>
  <si>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</si>
  <si>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</si>
  <si>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</si>
  <si>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</si>
  <si>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</si>
  <si>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</si>
  <si>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</si>
  <si>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</si>
  <si>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</si>
  <si>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</si>
  <si>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</si>
  <si>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</si>
  <si>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</si>
  <si>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</si>
  <si>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</si>
  <si>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</si>
  <si>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</si>
  <si>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</si>
  <si>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</si>
  <si>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</si>
  <si>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</si>
  <si>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</si>
  <si>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</si>
  <si>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</si>
  <si>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</si>
  <si>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</si>
  <si>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</si>
  <si>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</si>
  <si>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</si>
  <si>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</si>
  <si>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</si>
  <si>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</si>
  <si>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</si>
  <si>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</si>
  <si>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</si>
  <si>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</si>
  <si>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</si>
  <si>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</si>
  <si>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</si>
  <si>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</si>
  <si>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</si>
  <si>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</si>
  <si>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</si>
  <si>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</si>
  <si>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</si>
  <si>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</si>
  <si>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</si>
  <si>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</si>
  <si>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</si>
  <si>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</si>
  <si>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</si>
  <si>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</si>
  <si>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</si>
  <si>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</si>
  <si>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</si>
  <si>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</si>
  <si>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</si>
  <si>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</si>
  <si>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</si>
  <si>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</si>
  <si>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</si>
  <si>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</si>
  <si>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</si>
  <si>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</si>
  <si>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</si>
  <si>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</si>
  <si>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</si>
  <si>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</si>
  <si>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</si>
  <si>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</si>
  <si>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</si>
  <si>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</si>
  <si>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</si>
  <si>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</si>
  <si>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</si>
  <si>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</si>
  <si>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</si>
  <si>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</si>
  <si>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</si>
  <si>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</si>
  <si>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</si>
  <si>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</si>
  <si>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</si>
  <si>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</si>
  <si>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</si>
  <si>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</si>
  <si>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</si>
  <si>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</si>
  <si>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</si>
  <si>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</si>
  <si>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</si>
  <si>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</si>
  <si>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</si>
  <si>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</si>
  <si>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</si>
  <si>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</si>
  <si>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</si>
  <si>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</si>
  <si>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</si>
  <si>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</si>
  <si>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</si>
  <si>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</si>
  <si>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</si>
  <si>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</si>
  <si>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</si>
  <si>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</si>
  <si>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</si>
  <si>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</si>
  <si>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</si>
  <si>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</si>
  <si>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</si>
  <si>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</si>
  <si>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</si>
  <si>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</si>
  <si>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</si>
  <si>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</si>
  <si>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</si>
  <si>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</si>
  <si>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</si>
  <si>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</si>
  <si>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</si>
  <si>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</si>
  <si>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</si>
  <si>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</si>
  <si>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</si>
  <si>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</si>
  <si>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</si>
  <si>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</si>
  <si>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</si>
  <si>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</si>
  <si>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</si>
  <si>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</si>
  <si>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</si>
  <si>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</si>
  <si>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</si>
  <si>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</si>
  <si>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</si>
  <si>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</si>
  <si>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</si>
  <si>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</si>
  <si>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</si>
  <si>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</si>
  <si>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</si>
  <si>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</si>
  <si>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</si>
  <si>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</si>
  <si>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</si>
  <si>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</si>
  <si>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</si>
  <si>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</si>
  <si>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</si>
  <si>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</si>
  <si>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</si>
  <si>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</si>
  <si>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</si>
  <si>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</si>
  <si>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</si>
  <si>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</si>
  <si>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</si>
  <si>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</si>
  <si>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</si>
  <si>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</si>
  <si>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</si>
  <si>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</si>
  <si>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</si>
  <si>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</si>
  <si>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</si>
  <si>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</si>
  <si>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</si>
  <si>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</si>
  <si>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</si>
  <si>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</si>
  <si>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</si>
  <si>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</si>
  <si>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</si>
  <si>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</si>
  <si>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</si>
  <si>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</si>
  <si>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</si>
  <si>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</si>
  <si>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</si>
  <si>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</si>
  <si>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</si>
  <si>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</si>
  <si>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</si>
  <si>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</si>
  <si>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</si>
  <si>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</si>
  <si>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</si>
  <si>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</si>
  <si>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</si>
  <si>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</si>
  <si>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</si>
  <si>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</si>
  <si>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</si>
  <si>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</si>
  <si>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</si>
  <si>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</si>
  <si>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</si>
  <si>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</si>
  <si>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</si>
  <si>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</si>
  <si>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</si>
  <si>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</si>
  <si>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</si>
  <si>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</si>
  <si>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</si>
  <si>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</si>
  <si>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</si>
  <si>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</si>
  <si>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</si>
  <si>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</si>
  <si>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</si>
  <si>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</si>
  <si>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</si>
  <si>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</si>
  <si>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</si>
  <si>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</si>
  <si>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</si>
  <si>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</si>
  <si>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</si>
  <si>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</si>
  <si>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</si>
  <si>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</si>
  <si>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</si>
  <si>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</si>
  <si>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</si>
  <si>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</si>
  <si>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</si>
  <si>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</si>
  <si>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</si>
  <si>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</si>
  <si>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</si>
  <si>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</si>
  <si>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</si>
  <si>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</si>
  <si>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</si>
  <si>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</si>
  <si>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</si>
  <si>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</si>
  <si>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</si>
  <si>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</si>
  <si>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</si>
  <si>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</si>
  <si>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</si>
  <si>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</si>
  <si>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</si>
  <si>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</si>
  <si>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</si>
  <si>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</si>
  <si>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</si>
  <si>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</si>
  <si>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</si>
  <si>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</si>
  <si>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</si>
  <si>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</si>
  <si>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</si>
  <si>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</si>
  <si>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</si>
  <si>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</si>
  <si>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</si>
  <si>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</si>
  <si>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</si>
  <si>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</si>
  <si>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</si>
  <si>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</si>
  <si>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</si>
  <si>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</si>
  <si>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</si>
  <si>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</si>
  <si>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</si>
  <si>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</si>
  <si>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</si>
  <si>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</si>
  <si>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</si>
  <si>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</si>
  <si>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</si>
  <si>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</si>
  <si>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</si>
  <si>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</si>
  <si>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</si>
  <si>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</si>
  <si>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</si>
  <si>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</si>
  <si>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</si>
  <si>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</si>
  <si>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</si>
  <si>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</si>
  <si>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</si>
  <si>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</si>
  <si>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</si>
  <si>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</si>
  <si>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</si>
  <si>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</si>
  <si>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</si>
  <si>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</si>
  <si>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</si>
  <si>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</si>
  <si>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</si>
  <si>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</si>
  <si>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</si>
  <si>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</si>
  <si>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</si>
  <si>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</si>
  <si>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</si>
  <si>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</si>
  <si>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</si>
  <si>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</si>
  <si>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</si>
  <si>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</si>
  <si>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</si>
  <si>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</si>
  <si>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</si>
  <si>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</si>
  <si>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</si>
  <si>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</si>
  <si>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</si>
  <si>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</si>
  <si>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</si>
  <si>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</si>
  <si>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</si>
  <si>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</si>
  <si>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</si>
  <si>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</si>
  <si>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</si>
  <si>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</si>
  <si>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</si>
  <si>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</si>
  <si>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</si>
  <si>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</si>
  <si>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</si>
  <si>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</si>
  <si>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</si>
  <si>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</si>
  <si>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</si>
  <si>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</si>
  <si>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</si>
  <si>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</si>
  <si>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</si>
  <si>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</si>
  <si>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</si>
  <si>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</si>
  <si>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</si>
  <si>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</si>
  <si>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</si>
  <si>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</si>
  <si>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</si>
  <si>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</si>
  <si>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</si>
  <si>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</si>
  <si>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</si>
  <si>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</si>
  <si>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</si>
  <si>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</si>
  <si>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</si>
  <si>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</si>
  <si>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</si>
  <si>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</si>
  <si>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</si>
  <si>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</si>
  <si>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</si>
  <si>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</si>
  <si>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</si>
  <si>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</si>
  <si>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</si>
  <si>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</si>
  <si>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</si>
  <si>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</si>
  <si>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</si>
  <si>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</si>
  <si>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</si>
  <si>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</si>
  <si>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</si>
  <si>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</si>
  <si>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</si>
  <si>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</si>
  <si>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</si>
  <si>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</si>
  <si>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</si>
  <si>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</si>
  <si>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</si>
  <si>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</si>
  <si>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</si>
  <si>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</si>
  <si>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</si>
  <si>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</si>
  <si>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</si>
  <si>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</si>
  <si>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</si>
  <si>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</si>
  <si>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</si>
  <si>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</si>
  <si>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</si>
  <si>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</si>
  <si>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</si>
  <si>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</si>
  <si>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</si>
  <si>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</si>
  <si>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</si>
  <si>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</si>
  <si>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</si>
  <si>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</si>
  <si>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</si>
  <si>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</si>
  <si>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</si>
  <si>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</si>
  <si>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</si>
  <si>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</si>
  <si>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</si>
  <si>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</si>
  <si>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</si>
  <si>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</si>
  <si>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</si>
  <si>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</si>
  <si>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</si>
  <si>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</si>
  <si>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</si>
  <si>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</si>
  <si>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</si>
  <si>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</si>
  <si>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</si>
  <si>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</si>
  <si>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</si>
  <si>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</si>
  <si>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</si>
  <si>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</si>
  <si>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</si>
  <si>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</si>
  <si>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</si>
  <si>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</si>
  <si>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</si>
  <si>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</si>
  <si>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</si>
  <si>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</si>
  <si>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</si>
  <si>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</si>
  <si>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</si>
  <si>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</si>
  <si>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</si>
  <si>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</si>
  <si>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</si>
  <si>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</si>
  <si>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</si>
  <si>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</si>
  <si>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</si>
  <si>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</si>
  <si>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</si>
  <si>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</si>
  <si>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</si>
  <si>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</si>
  <si>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</si>
  <si>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</si>
  <si>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</si>
  <si>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</si>
  <si>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</si>
  <si>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</si>
  <si>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</si>
  <si>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</si>
  <si>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</si>
  <si>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</si>
  <si>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</si>
  <si>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</si>
  <si>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</si>
  <si>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</si>
  <si>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</si>
  <si>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</si>
  <si>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</si>
  <si>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</si>
  <si>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</si>
  <si>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</si>
  <si>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</si>
  <si>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</si>
  <si>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</si>
  <si>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</si>
  <si>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</si>
  <si>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</si>
  <si>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</si>
  <si>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</si>
  <si>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</si>
  <si>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</si>
  <si>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</si>
  <si>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</si>
  <si>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</si>
  <si>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</si>
  <si>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</si>
  <si>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</si>
  <si>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</si>
  <si>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</si>
  <si>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</si>
  <si>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</si>
  <si>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</si>
  <si>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</si>
  <si>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</si>
  <si>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</si>
  <si>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</si>
  <si>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</si>
  <si>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</si>
  <si>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</si>
  <si>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</si>
  <si>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</si>
  <si>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</si>
  <si>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</si>
  <si>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</si>
  <si>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</si>
  <si>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</si>
  <si>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</si>
  <si>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</si>
  <si>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</si>
  <si>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</si>
  <si>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</si>
  <si>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</si>
  <si>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</si>
  <si>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</si>
  <si>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</si>
  <si>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</si>
  <si>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</si>
  <si>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</si>
  <si>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</si>
  <si>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</si>
  <si>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</si>
  <si>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</si>
  <si>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</si>
  <si>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</si>
  <si>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</si>
  <si>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</si>
  <si>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</si>
  <si>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</si>
  <si>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</si>
  <si>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</si>
  <si>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</si>
  <si>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</si>
  <si>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</si>
  <si>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</si>
  <si>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</si>
  <si>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</si>
  <si>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</si>
  <si>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</si>
  <si>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</si>
  <si>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</si>
  <si>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</si>
  <si>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</si>
  <si>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</si>
  <si>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</si>
  <si>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</si>
  <si>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</si>
  <si>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</si>
  <si>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</si>
  <si>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</si>
  <si>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</si>
  <si>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</si>
  <si>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</si>
  <si>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</si>
  <si>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</si>
  <si>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</si>
  <si>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</si>
  <si>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</si>
  <si>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</si>
  <si>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</si>
  <si>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</si>
  <si>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</si>
  <si>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</si>
  <si>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</si>
  <si>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</si>
  <si>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</si>
  <si>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</si>
  <si>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</si>
  <si>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</si>
  <si>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</si>
  <si>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</si>
  <si>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</si>
  <si>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</si>
  <si>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</si>
  <si>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</si>
  <si>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</si>
  <si>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</si>
  <si>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</si>
  <si>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</si>
  <si>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</si>
  <si>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</si>
  <si>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</si>
  <si>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</si>
  <si>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</si>
  <si>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</si>
  <si>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</si>
  <si>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</si>
  <si>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</si>
  <si>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</si>
  <si>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</si>
  <si>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</si>
  <si>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</si>
  <si>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</si>
  <si>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</si>
  <si>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</si>
  <si>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</si>
  <si>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</si>
  <si>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</si>
  <si>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</si>
  <si>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</si>
  <si>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</si>
  <si>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</si>
  <si>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</si>
  <si>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</si>
  <si>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</si>
  <si>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</si>
  <si>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</si>
  <si>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</si>
  <si>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</si>
  <si>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</si>
  <si>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</si>
  <si>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</si>
  <si>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</si>
  <si>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</si>
  <si>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</si>
  <si>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</si>
  <si>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</si>
  <si>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</si>
  <si>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</si>
  <si>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</si>
  <si>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</si>
  <si>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</si>
  <si>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</si>
  <si>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</si>
  <si>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</si>
  <si>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</si>
  <si>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</si>
  <si>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</si>
  <si>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</si>
  <si>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</si>
  <si>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</si>
  <si>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</si>
  <si>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</si>
  <si>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</si>
  <si>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</si>
  <si>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</si>
  <si>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</si>
  <si>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</si>
  <si>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</si>
  <si>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</si>
  <si>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</si>
  <si>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</si>
  <si>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</si>
  <si>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</si>
  <si>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</si>
  <si>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</si>
  <si>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</si>
  <si>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</si>
  <si>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</si>
  <si>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</si>
  <si>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</si>
  <si>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</si>
  <si>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</si>
  <si>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</si>
  <si>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</si>
  <si>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</si>
  <si>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</si>
  <si>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</si>
  <si>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</si>
  <si>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</si>
  <si>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</si>
  <si>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</si>
  <si>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</si>
  <si>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</si>
  <si>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</si>
  <si>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</si>
  <si>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</si>
  <si>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</si>
  <si>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</si>
  <si>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</si>
  <si>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</si>
  <si>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</si>
  <si>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</si>
  <si>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</si>
  <si>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</si>
  <si>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</si>
  <si>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</si>
  <si>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</si>
  <si>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</si>
  <si>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</si>
  <si>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</si>
  <si>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</si>
  <si>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</si>
  <si>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</si>
  <si>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</si>
  <si>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</si>
  <si>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</si>
  <si>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</si>
  <si>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</si>
  <si>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</si>
  <si>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</si>
  <si>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</si>
  <si>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</si>
  <si>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</si>
  <si>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</si>
  <si>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</si>
  <si>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</si>
  <si>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</si>
  <si>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</si>
  <si>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</si>
  <si>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</si>
  <si>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</si>
  <si>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</si>
  <si>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</si>
  <si>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</si>
  <si>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</si>
  <si>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</si>
  <si>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</si>
  <si>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</si>
  <si>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</si>
  <si>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</si>
  <si>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</si>
  <si>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</si>
  <si>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</si>
  <si>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</si>
  <si>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</si>
  <si>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</si>
  <si>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</si>
  <si>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</si>
  <si>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</si>
  <si>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</si>
  <si>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</si>
  <si>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</si>
  <si>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</si>
  <si>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</si>
  <si>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</si>
  <si>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</si>
  <si>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</si>
  <si>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</si>
  <si>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</si>
  <si>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</si>
  <si>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</si>
  <si>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</si>
  <si>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</si>
  <si>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</si>
  <si>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</si>
  <si>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</si>
  <si>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</si>
  <si>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</si>
  <si>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</si>
  <si>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</si>
  <si>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</si>
  <si>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</si>
  <si>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</si>
  <si>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</si>
  <si>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</si>
  <si>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</si>
  <si>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</si>
  <si>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</si>
  <si>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</si>
  <si>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</si>
  <si>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</si>
  <si>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</si>
  <si>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</si>
  <si>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</si>
  <si>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</si>
  <si>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</si>
  <si>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</si>
  <si>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</si>
  <si>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</si>
  <si>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</si>
  <si>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</si>
  <si>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</si>
  <si>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</si>
  <si>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</si>
  <si>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</si>
  <si>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</si>
  <si>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</si>
  <si>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</si>
  <si>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</si>
  <si>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</si>
  <si>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</si>
  <si>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</si>
  <si>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</si>
  <si>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</si>
  <si>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</si>
  <si>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</si>
  <si>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</si>
  <si>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</si>
  <si>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</si>
  <si>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</si>
  <si>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</si>
  <si>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</si>
  <si>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</si>
  <si>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</si>
  <si>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</si>
  <si>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</si>
  <si>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</si>
  <si>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</si>
  <si>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</si>
  <si>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</si>
  <si>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</si>
  <si>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</si>
  <si>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</si>
  <si>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</si>
  <si>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</si>
  <si>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</si>
  <si>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</si>
  <si>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</si>
  <si>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</si>
  <si>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</si>
  <si>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</si>
  <si>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</si>
  <si>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</si>
  <si>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</si>
  <si>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</si>
  <si>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</si>
  <si>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</si>
  <si>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</si>
  <si>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</si>
  <si>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</si>
  <si>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</si>
  <si>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</si>
  <si>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</si>
  <si>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</si>
  <si>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</si>
  <si>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</si>
  <si>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</si>
  <si>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</si>
  <si>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</si>
  <si>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</si>
  <si>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</si>
  <si>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</si>
  <si>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</si>
  <si>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</si>
  <si>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</si>
  <si>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</si>
  <si>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</si>
  <si>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</si>
  <si>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</si>
  <si>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</si>
  <si>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</si>
  <si>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</si>
  <si>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</si>
  <si>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</si>
  <si>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</si>
  <si>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</si>
  <si>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</si>
  <si>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</si>
  <si>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</si>
  <si>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</si>
  <si>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</si>
  <si>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</si>
  <si>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</si>
  <si>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</si>
  <si>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</si>
  <si>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</si>
  <si>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</si>
  <si>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</si>
  <si>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</si>
  <si>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</si>
  <si>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</si>
  <si>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</si>
  <si>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</si>
  <si>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</si>
  <si>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</si>
  <si>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</si>
  <si>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</si>
  <si>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</si>
  <si>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</si>
  <si>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</si>
  <si>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</si>
  <si>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</si>
  <si>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</si>
  <si>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</si>
  <si>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</si>
  <si>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</si>
  <si>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</si>
  <si>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</si>
  <si>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</si>
  <si>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</si>
  <si>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</si>
  <si>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</si>
  <si>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</si>
  <si>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</si>
  <si>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</si>
  <si>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</si>
  <si>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</si>
  <si>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</si>
  <si>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</si>
  <si>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</si>
  <si>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</si>
  <si>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</si>
  <si>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</si>
  <si>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</si>
  <si>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</si>
  <si>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</si>
  <si>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</si>
  <si>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</si>
  <si>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</si>
  <si>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</si>
  <si>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</si>
  <si>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</si>
  <si>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</si>
  <si>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</si>
  <si>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</si>
  <si>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</si>
  <si>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</si>
  <si>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</si>
  <si>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</si>
  <si>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</si>
  <si>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</si>
  <si>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</si>
  <si>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</si>
  <si>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</si>
  <si>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</si>
  <si>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</si>
  <si>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</si>
  <si>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</si>
  <si>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</si>
  <si>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</si>
  <si>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</si>
  <si>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</si>
  <si>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</si>
  <si>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</si>
  <si>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</si>
  <si>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</si>
  <si>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</si>
  <si>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</si>
  <si>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</si>
  <si>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</si>
  <si>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</si>
  <si>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</si>
  <si>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</si>
  <si>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</si>
  <si>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</si>
  <si>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</si>
  <si>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</si>
  <si>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</si>
  <si>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</si>
  <si>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</si>
  <si>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</si>
  <si>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</si>
  <si>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</si>
  <si>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</si>
  <si>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</si>
  <si>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</si>
  <si>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</si>
  <si>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</si>
  <si>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</si>
  <si>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</si>
  <si>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</si>
  <si>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</si>
  <si>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</si>
  <si>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</si>
  <si>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</si>
  <si>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</si>
  <si>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</si>
  <si>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</si>
  <si>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</si>
  <si>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</si>
  <si>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</si>
  <si>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</si>
  <si>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</si>
  <si>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</si>
  <si>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</si>
  <si>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</si>
  <si>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</si>
  <si>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</si>
  <si>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</si>
  <si>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</si>
  <si>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</si>
  <si>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</si>
  <si>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</si>
  <si>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</si>
  <si>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</si>
  <si>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</si>
  <si>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</si>
  <si>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</si>
  <si>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</si>
  <si>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</si>
  <si>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</si>
  <si>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</si>
  <si>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</si>
  <si>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</si>
  <si>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</si>
  <si>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</si>
  <si>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</si>
  <si>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</si>
  <si>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</si>
  <si>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</si>
  <si>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</si>
  <si>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</si>
  <si>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</si>
  <si>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</si>
  <si>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</si>
  <si>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</si>
  <si>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</si>
  <si>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</si>
  <si>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</si>
  <si>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</si>
  <si>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</si>
  <si>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</si>
  <si>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</si>
  <si>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</si>
  <si>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</si>
  <si>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</si>
  <si>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</si>
  <si>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</si>
  <si>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</si>
  <si>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</si>
  <si>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</si>
  <si>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</si>
  <si>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</si>
  <si>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</si>
  <si>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</si>
  <si>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</si>
  <si>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</si>
  <si>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</si>
  <si>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</si>
  <si>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</si>
  <si>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</si>
  <si>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</si>
  <si>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</si>
  <si>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</si>
  <si>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</si>
  <si>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</si>
  <si>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</si>
  <si>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</si>
  <si>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</si>
  <si>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</si>
  <si>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</si>
  <si>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</si>
  <si>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</si>
  <si>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</si>
  <si>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</si>
  <si>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</si>
  <si>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</si>
  <si>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</si>
  <si>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</si>
  <si>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</si>
  <si>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</si>
  <si>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</si>
  <si>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</si>
  <si>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</si>
  <si>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</si>
  <si>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</si>
  <si>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</si>
  <si>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</si>
  <si>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</si>
  <si>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</si>
  <si>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</si>
  <si>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</si>
  <si>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</si>
  <si>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</si>
  <si>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</si>
  <si>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</si>
  <si>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</si>
  <si>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</si>
  <si>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</si>
  <si>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</si>
  <si>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</si>
  <si>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</si>
  <si>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</si>
  <si>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</si>
  <si>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</si>
  <si>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</si>
  <si>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</si>
  <si>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</si>
  <si>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</si>
  <si>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</si>
  <si>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</si>
  <si>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</si>
  <si>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</si>
  <si>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</si>
  <si>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</si>
  <si>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</si>
  <si>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</si>
  <si>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</si>
  <si>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</si>
  <si>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</si>
  <si>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</si>
  <si>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</si>
  <si>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</si>
  <si>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</si>
  <si>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</si>
  <si>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</si>
  <si>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</si>
  <si>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</si>
  <si>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</si>
  <si>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</si>
  <si>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</si>
  <si>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</si>
  <si>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</si>
  <si>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</si>
  <si>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</si>
  <si>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</si>
  <si>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</si>
  <si>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</si>
  <si>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</si>
  <si>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</si>
  <si>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</si>
  <si>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</si>
  <si>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</si>
  <si>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</si>
  <si>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</si>
  <si>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</si>
  <si>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</si>
  <si>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</si>
  <si>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</si>
  <si>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</si>
  <si>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</si>
  <si>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</si>
  <si>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</si>
  <si>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</si>
  <si>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</si>
  <si>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</si>
  <si>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</si>
  <si>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</si>
  <si>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</si>
  <si>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</si>
  <si>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</si>
  <si>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</si>
  <si>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</si>
  <si>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</si>
  <si>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</si>
  <si>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</si>
  <si>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</si>
  <si>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</si>
  <si>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</si>
  <si>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</si>
  <si>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</si>
  <si>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</si>
  <si>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</si>
  <si>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</si>
  <si>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</si>
  <si>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</si>
  <si>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</si>
  <si>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</si>
  <si>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</si>
  <si>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</si>
  <si>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</si>
  <si>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</si>
  <si>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</si>
  <si>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</si>
  <si>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</si>
  <si>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</si>
  <si>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</si>
  <si>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</si>
  <si>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</si>
  <si>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</si>
  <si>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</si>
  <si>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</si>
  <si>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</si>
  <si>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</si>
  <si>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</si>
  <si>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</si>
  <si>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</si>
  <si>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</si>
  <si>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</si>
  <si>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</si>
  <si>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</si>
  <si>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</si>
  <si>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</si>
  <si>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</si>
  <si>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</si>
  <si>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</si>
  <si>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</si>
  <si>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</si>
  <si>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</si>
  <si>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</si>
  <si>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</si>
  <si>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</si>
  <si>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</si>
  <si>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</si>
  <si>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</si>
  <si>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</si>
  <si>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</si>
  <si>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</si>
  <si>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</si>
  <si>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</si>
  <si>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</si>
  <si>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</si>
  <si>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</si>
  <si>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</si>
  <si>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</si>
  <si>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</si>
  <si>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</si>
  <si>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</si>
  <si>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</si>
  <si>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</si>
  <si>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</si>
  <si>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</si>
  <si>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</si>
  <si>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</si>
  <si>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</si>
  <si>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</si>
  <si>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</si>
  <si>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</si>
  <si>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</si>
  <si>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</si>
  <si>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</si>
  <si>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</si>
  <si>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</si>
  <si>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</si>
  <si>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</si>
  <si>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</si>
  <si>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</si>
  <si>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</si>
  <si>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</si>
  <si>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</si>
  <si>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</si>
  <si>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</si>
  <si>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</si>
  <si>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</si>
  <si>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</si>
  <si>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</si>
  <si>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</si>
  <si>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</si>
  <si>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</si>
  <si>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</si>
  <si>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</si>
  <si>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</si>
  <si>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</si>
  <si>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</si>
  <si>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</si>
  <si>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</si>
  <si>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</si>
  <si>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</si>
  <si>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</si>
  <si>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</si>
  <si>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</si>
  <si>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</si>
  <si>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</si>
  <si>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</si>
  <si>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</si>
  <si>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</si>
  <si>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</si>
  <si>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</si>
  <si>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</si>
  <si>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</si>
  <si>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</si>
  <si>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</si>
  <si>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</si>
  <si>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</si>
  <si>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</si>
  <si>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</si>
  <si>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</si>
  <si>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</si>
  <si>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</si>
  <si>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</si>
  <si>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</si>
  <si>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</si>
  <si>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</si>
  <si>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</si>
  <si>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</si>
  <si>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</si>
  <si>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</si>
  <si>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</si>
  <si>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</si>
  <si>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</si>
  <si>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</si>
  <si>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</si>
  <si>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</si>
  <si>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</si>
  <si>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</si>
  <si>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</si>
  <si>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</si>
  <si>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</si>
  <si>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</si>
  <si>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</si>
  <si>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</si>
  <si>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</si>
  <si>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</si>
  <si>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</si>
  <si>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</si>
  <si>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</si>
  <si>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</si>
  <si>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</si>
  <si>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</si>
  <si>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</si>
  <si>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</si>
  <si>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</si>
  <si>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</si>
  <si>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</si>
  <si>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</si>
  <si>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</si>
  <si>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</si>
  <si>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</si>
  <si>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</si>
  <si>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</si>
  <si>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</si>
  <si>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</si>
  <si>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</si>
  <si>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</si>
  <si>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</si>
  <si>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</si>
  <si>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</si>
  <si>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</si>
  <si>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</si>
  <si>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</si>
  <si>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</si>
  <si>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</si>
  <si>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</si>
  <si>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</si>
  <si>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</si>
  <si>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</si>
  <si>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</si>
  <si>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</si>
  <si>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</si>
  <si>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</si>
  <si>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</si>
  <si>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</si>
  <si>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</si>
  <si>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</si>
  <si>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</si>
  <si>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</si>
  <si>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</si>
  <si>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</si>
  <si>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</si>
  <si>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</si>
  <si>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</si>
  <si>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</si>
  <si>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</si>
  <si>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</si>
  <si>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</si>
  <si>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</si>
  <si>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</si>
  <si>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</si>
  <si>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</si>
  <si>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</si>
  <si>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</si>
  <si>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</si>
  <si>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</si>
  <si>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</si>
  <si>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</si>
  <si>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</si>
  <si>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</si>
  <si>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</si>
  <si>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</si>
  <si>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</si>
  <si>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</si>
  <si>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</si>
  <si>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</si>
  <si>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</si>
  <si>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</si>
  <si>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</si>
  <si>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</si>
  <si>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</si>
  <si>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</si>
  <si>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</si>
  <si>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</si>
  <si>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</si>
  <si>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</si>
  <si>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</si>
  <si>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</si>
  <si>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</si>
  <si>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</si>
  <si>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</si>
  <si>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</si>
  <si>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</si>
  <si>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</si>
  <si>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</si>
  <si>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</si>
  <si>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</si>
  <si>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</si>
  <si>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</si>
  <si>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</si>
  <si>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</si>
  <si>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</si>
  <si>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</si>
  <si>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</si>
  <si>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</si>
  <si>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</si>
  <si>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</si>
  <si>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</si>
  <si>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</si>
  <si>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</si>
  <si>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</si>
  <si>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</si>
  <si>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</si>
  <si>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</si>
  <si>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</si>
  <si>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</si>
  <si>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</si>
  <si>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</si>
  <si>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</si>
  <si>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</si>
  <si>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</si>
  <si>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</si>
  <si>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</si>
  <si>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</si>
  <si>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</si>
  <si>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</si>
  <si>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</si>
  <si>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</si>
  <si>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</si>
  <si>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</si>
  <si>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</si>
  <si>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</si>
  <si>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</si>
  <si>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</si>
  <si>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</si>
  <si>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</si>
  <si>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</si>
  <si>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</si>
  <si>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</si>
  <si>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</si>
  <si>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</si>
  <si>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</si>
  <si>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</si>
  <si>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</si>
  <si>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</si>
  <si>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</si>
  <si>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</si>
  <si>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</si>
  <si>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</si>
  <si>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</si>
  <si>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</si>
  <si>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</si>
  <si>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</si>
  <si>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</si>
  <si>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</si>
  <si>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</si>
  <si>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</si>
  <si>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</si>
  <si>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</si>
  <si>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</si>
  <si>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</si>
  <si>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</si>
  <si>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</si>
  <si>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</si>
  <si>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</si>
  <si>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</si>
  <si>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</si>
  <si>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</si>
  <si>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</si>
  <si>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</si>
  <si>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</si>
  <si>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</si>
  <si>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</si>
  <si>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</si>
  <si>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</si>
  <si>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</si>
  <si>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</si>
  <si>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</si>
  <si>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</si>
  <si>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</si>
  <si>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</si>
  <si>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</si>
  <si>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</si>
  <si>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</si>
  <si>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</si>
  <si>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</si>
  <si>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</si>
  <si>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</si>
  <si>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</si>
  <si>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</si>
  <si>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</si>
  <si>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</si>
  <si>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</si>
  <si>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</si>
  <si>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</si>
  <si>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</si>
  <si>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</si>
  <si>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</si>
  <si>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</si>
  <si>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</si>
  <si>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</si>
  <si>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</si>
  <si>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</si>
  <si>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</si>
  <si>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</si>
  <si>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</si>
  <si>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</si>
  <si>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</si>
  <si>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</si>
  <si>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</si>
  <si>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</si>
  <si>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</si>
  <si>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</si>
  <si>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</si>
  <si>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</si>
  <si>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</si>
  <si>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</si>
  <si>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</si>
  <si>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</si>
  <si>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</si>
  <si>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</si>
  <si>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</si>
  <si>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</si>
  <si>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</si>
  <si>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</si>
  <si>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</si>
  <si>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</si>
  <si>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</si>
  <si>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</si>
  <si>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</si>
  <si>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</si>
  <si>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</si>
  <si>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</si>
  <si>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</si>
  <si>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</si>
  <si>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</si>
  <si>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</si>
  <si>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</si>
  <si>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</si>
  <si>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</si>
  <si>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</si>
  <si>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</si>
  <si>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</si>
  <si>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</si>
  <si>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</si>
  <si>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</si>
  <si>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</si>
  <si>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</si>
  <si>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</si>
  <si>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</si>
  <si>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</si>
  <si>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</si>
  <si>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</si>
  <si>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</si>
  <si>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</si>
  <si>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</si>
  <si>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</si>
  <si>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</si>
  <si>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</si>
  <si>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</si>
  <si>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</si>
  <si>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</si>
  <si>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</si>
  <si>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</si>
  <si>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</si>
  <si>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</si>
  <si>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</si>
  <si>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</si>
  <si>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</si>
  <si>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</si>
  <si>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</si>
  <si>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</si>
  <si>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</si>
  <si>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</si>
  <si>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</si>
  <si>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</si>
  <si>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</si>
  <si>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</si>
  <si>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</si>
  <si>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</si>
  <si>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</si>
  <si>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</si>
  <si>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</si>
  <si>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</si>
  <si>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</si>
  <si>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</si>
  <si>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</si>
  <si>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</si>
  <si>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</si>
  <si>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</si>
  <si>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</si>
  <si>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</si>
  <si>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</si>
  <si>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</si>
  <si>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</si>
  <si>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</si>
  <si>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</si>
  <si>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</si>
  <si>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</si>
  <si>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</si>
  <si>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</si>
  <si>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</si>
  <si>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</si>
  <si>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</si>
  <si>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</si>
  <si>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</si>
  <si>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</si>
  <si>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</si>
  <si>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</si>
  <si>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</si>
  <si>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</si>
  <si>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</si>
  <si>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</si>
  <si>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</si>
  <si>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</si>
  <si>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</si>
  <si>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</si>
  <si>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</si>
  <si>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</si>
  <si>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</si>
  <si>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</si>
  <si>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</si>
  <si>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</si>
  <si>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</si>
  <si>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</si>
  <si>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</si>
  <si>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</si>
  <si>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</si>
  <si>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</si>
  <si>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</si>
  <si>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</si>
  <si>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</si>
  <si>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</si>
  <si>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</si>
  <si>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</si>
  <si>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</si>
  <si>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</si>
  <si>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</si>
  <si>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</si>
  <si>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</si>
  <si>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</si>
  <si>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</si>
  <si>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</si>
  <si>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</si>
  <si>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</si>
  <si>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</si>
  <si>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</si>
  <si>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</si>
  <si>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</si>
  <si>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</si>
  <si>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</si>
  <si>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</si>
  <si>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</si>
  <si>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</si>
  <si>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</si>
  <si>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</si>
  <si>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</si>
  <si>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</si>
  <si>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</si>
  <si>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</si>
  <si>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</si>
  <si>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</si>
  <si>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</si>
  <si>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</si>
  <si>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</si>
  <si>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</si>
  <si>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</si>
  <si>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</si>
  <si>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</si>
  <si>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</si>
  <si>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</si>
  <si>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</si>
  <si>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</si>
  <si>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</si>
  <si>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</si>
  <si>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</si>
  <si>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</si>
  <si>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</si>
  <si>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</si>
  <si>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</si>
  <si>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</si>
  <si>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</si>
  <si>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</si>
  <si>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</si>
  <si>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</si>
  <si>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</si>
  <si>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</si>
  <si>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</si>
  <si>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</si>
  <si>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</si>
  <si>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</si>
  <si>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</si>
  <si>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</si>
  <si>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</si>
  <si>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</si>
  <si>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</si>
  <si>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</si>
  <si>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</si>
  <si>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</si>
  <si>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</si>
  <si>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</si>
  <si>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</si>
  <si>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</si>
  <si>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</si>
  <si>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</si>
  <si>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</si>
  <si>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</si>
  <si>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</si>
  <si>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</si>
  <si>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</si>
  <si>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</si>
  <si>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</si>
  <si>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</si>
  <si>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</si>
  <si>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</si>
  <si>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</si>
  <si>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</si>
  <si>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</si>
  <si>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</si>
  <si>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</si>
  <si>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</si>
  <si>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</si>
  <si>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</si>
  <si>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</si>
  <si>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</si>
  <si>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</si>
  <si>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</si>
  <si>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</si>
  <si>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</si>
  <si>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</si>
  <si>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</si>
  <si>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</si>
  <si>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</si>
  <si>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</si>
  <si>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</si>
  <si>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</si>
  <si>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</si>
  <si>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</si>
  <si>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</si>
  <si>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PCM-20251101-00000210</t>
  </si>
  <si>
    <t>80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</si>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</sst>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8" totalsRowShown="0" headerRowDxfId="174" dataDxfId="173" headerRowBorderDxfId="171" tableBorderDxfId="172" totalsRowBorderDxfId="170">
  <autoFilter ref="A1:L12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7" totalsRowShown="0" headerRowDxfId="48" dataDxfId="47" headerRowBorderDxfId="45" tableBorderDxfId="46" totalsRowBorderDxfId="44">
  <autoFilter ref="A1:L1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3" totalsRowShown="0" headerRowDxfId="15" dataDxfId="14" headerRowBorderDxfId="12" tableBorderDxfId="13">
  <autoFilter ref="A1:L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8"/>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299.27415706018655</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IFERROR(VLOOKUP(D4,DB!A:K,11,0),"")</f>
        <v/>
      </c>
      <c r="C3" s="134"/>
      <c r="D3" s="134"/>
      <c r="E3" s="135"/>
      <c r="F3" s="136"/>
      <c r="G3" s="137">
        <f ca="1">IFERROR(NOW()-F3,"")</f>
        <v>45962.222582986113</v>
      </c>
      <c r="H3" s="136"/>
      <c r="I3" s="134" t="str">
        <f>IFERROR(VLOOKUP(D4,DB!A:F,6,0),"")</f>
        <v/>
      </c>
      <c r="J3" s="134" t="str">
        <f>IFERROR(VLOOKUP(D4,DB!A:G,7,0),"")</f>
        <v/>
      </c>
      <c r="K3" s="138"/>
      <c r="L3" s="139" t="str">
        <f>IFERROR(VLOOKUP(D4,DB!A:I,9,0),"")</f>
        <v/>
      </c>
    </row>
    <row r="4" spans="1:15" ht="15" customHeight="1">
      <c r="A4" s="133"/>
      <c r="B4" s="134" t="str">
        <f>IFERROR(VLOOKUP(#REF!,DB!A:K,11,0),"")</f>
        <v/>
      </c>
      <c r="C4" s="134"/>
      <c r="D4" s="134"/>
      <c r="E4" s="135"/>
      <c r="F4" s="136"/>
      <c r="G4" s="137">
        <f ca="1">IFERROR(NOW()-F4,"")</f>
        <v>45962.222582986113</v>
      </c>
      <c r="H4" s="136"/>
      <c r="I4" s="134" t="str">
        <f>IFERROR(VLOOKUP(#REF!,DB!A:F,6,0),"")</f>
        <v/>
      </c>
      <c r="J4" s="134" t="str">
        <f>IFERROR(VLOOKUP(#REF!,DB!A:G,7,0),"")</f>
        <v/>
      </c>
      <c r="K4" s="138"/>
      <c r="L4" s="139" t="str">
        <f>IFERROR(VLOOKUP(#REF!,DB!A:I,9,0),"")</f>
        <v/>
      </c>
    </row>
    <row r="5" spans="1:15" ht="15" customHeight="1">
      <c r="A5" s="133"/>
      <c r="B5" s="134" t="str">
        <f>IFERROR(VLOOKUP(D5,DB!A:K,11,0),"")</f>
        <v/>
      </c>
      <c r="C5" s="134"/>
      <c r="D5" s="134"/>
      <c r="E5" s="135"/>
      <c r="F5" s="136"/>
      <c r="G5" s="137">
        <f ca="1">IFERROR(NOW()-F5,"")</f>
        <v>45962.222582986113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45962.222582986113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45962.222582986113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45962.222582986113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45962.222582986113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45962.222582986113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45962.222582986113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45962.222582986113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45962.222582986113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45962.222582986113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45962.222582986113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45962.222582986113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45962.222582986113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45962.222582986113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45962.222582986113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45962.222582986113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45962.222582986113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45962.222582986113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45962.222582986113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45962.222582986113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45962.222582986113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45962.222582986113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45962.222582986113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45962.222582986113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45962.222582986113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45962.222582986113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45962.222582986113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45962.222582986113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45962.222582986113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45962.222582986113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45962.222582986113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45962.222582986113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45962.222582986113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45962.222582986113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45962.222582986113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45962.222582986113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45962.222582986113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45962.222582986113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45962.222582986113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45962.222582986113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45962.222582986113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45962.222582986113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45962.222582986113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45962.222582986113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45962.222582986113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45962.222582986113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45962.222582986113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45962.222582986113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45962.222582986113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45962.222582986113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45962.222582986113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45962.222582986113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45962.222582986113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45962.222582986113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45962.222582986113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45962.222582986113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45962.222582986113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45962.222582986113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45962.222582986113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45962.222582986113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45962.222582986113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45962.222582986113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45962.222582986113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45962.222582986113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45962.222582986113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45962.222582986113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45962.222582986113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45962.222582986113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45962.222582986113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45962.222582986113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45962.222582986113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45962.222582986113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45962.222582986113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45962.222582986113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45962.222582986113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45962.222582986113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45962.222582986113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45962.222582986113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45962.222582986113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45962.222582986113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45962.222582986113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45962.222582986113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45962.222582986113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45962.222582986113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45962.222582986113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45962.222582986113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45962.222582986113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45962.222582986113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45962.222582986113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45962.222582986113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45962.222582986113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45962.222582986113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45962.222582986113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45962.222582986113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45962.222582986113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45962.222582986113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45962.222582986113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45962.222582986113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45962.222582986113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45962.222582986113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45962.222582986113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45962.222582986113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45962.222582986113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45962.222582986113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45962.222582986113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45962.222582986113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45962.222582986113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45962.222582986113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45962.222582986113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45962.222582986113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45962.222582986113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45962.222582986113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45962.222582986113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45962.222582986113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45962.222582986113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45962.222582986113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45962.222582986113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45962.222582986113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45962.222582986113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45962.222582986113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45962.222582986113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45962.222582986113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45962.222582986113</v>
      </c>
      <c r="H127" s="136"/>
      <c r="I127" s="134" t="str">
        <f>IFERROR(VLOOKUP(D127,DB!A:F,6,0),"")</f>
        <v/>
      </c>
      <c r="J127" s="134" t="str">
        <f>IFERROR(VLOOKUP(D127,DB!A:G,7,0),"")</f>
        <v/>
      </c>
      <c r="K127" s="138"/>
      <c r="L127" s="139" t="str">
        <f>IFERROR(VLOOKUP(D127,DB!A:I,9,0),"")</f>
        <v/>
      </c>
    </row>
    <row r="128" spans="1:12" ht="15" customHeight="1">
      <c r="A128" s="145"/>
      <c r="B128" s="146" t="str">
        <f>IFERROR(VLOOKUP(D128,DB!A:K,11,0),"")</f>
        <v/>
      </c>
      <c r="C128" s="146"/>
      <c r="D128" s="146"/>
      <c r="E128" s="147"/>
      <c r="F128" s="148"/>
      <c r="G128" s="149">
        <f ca="1">IFERROR(NOW()-F128,"")</f>
        <v>45962.222582986113</v>
      </c>
      <c r="H128" s="148"/>
      <c r="I128" s="146" t="str">
        <f>IFERROR(VLOOKUP(D128,DB!A:F,6,0),"")</f>
        <v/>
      </c>
      <c r="J128" s="146" t="str">
        <f>IFERROR(VLOOKUP(D128,DB!A:G,7,0),"")</f>
        <v/>
      </c>
      <c r="K128" s="150"/>
      <c r="L128" s="151" t="str">
        <f>IFERROR(VLOOKUP(D128,DB!A:I,9,0),"")</f>
        <v/>
      </c>
    </row>
  </sheetData>
  <customSheetViews>
    <customSheetView guid="{F6042A99-DD27-4453-835D-0834D95730CC}" filter="1" showAutoFilter="1">
      <pageMargins left="0" right="0" top="0" bottom="0" header="0" footer="0"/>
      <autoFilter ref="B1:M1" xr:uid="{3A8A1F85-3E64-40A1-9409-FDBEF4559244}"/>
    </customSheetView>
  </customSheetViews>
  <dataValidations count="2">
    <dataValidation allowBlank="1" showInputMessage="1" showErrorMessage="1" sqref="E1" xr:uid="{5DBA255D-CDD9-49FB-AD3C-AF70AB4EE696}"/>
    <dataValidation type="list" allowBlank="1" showInputMessage="1" showErrorMessage="1" sqref="E2:E12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tabSelected="1" workbookViewId="0">
      <selection activeCell="H6" sqref="H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137.22274502315122</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3.480499652781873</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39107</v>
      </c>
      <c r="B5" s="18" t="str">
        <f>IFERROR(VLOOKUP(D5,DB!A:K,11,0),"")</f>
        <v>R2</v>
      </c>
      <c r="C5" s="18">
        <v>1</v>
      </c>
      <c r="D5" s="18" t="s">
        <v>25835</v>
      </c>
      <c r="E5" s="114" t="s">
        <v>39021</v>
      </c>
      <c r="F5" s="115"/>
      <c r="G5" s="116">
        <f ca="1">IFERROR(NOW()-F5,"-")</f>
        <v>45962.222582986113</v>
      </c>
      <c r="H5" s="115">
        <v>45962.216145833336</v>
      </c>
      <c r="I5" s="18" t="str">
        <f>IFERROR(VLOOKUP(D5,DB!A:F,6,0),"")</f>
        <v>SCECO</v>
      </c>
      <c r="J5" s="18" t="str">
        <f>IFERROR(VLOOKUP(D5,DB!A:G,7,0),"")</f>
        <v>Good+In progress</v>
      </c>
      <c r="K5" s="19"/>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45962.222582986113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45962.222582986113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45962.222582986113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45962.222582986113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45962.222582986113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45962.222582986113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45962.222582986113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45962.222582986113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45962.222582986113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45962.222582986113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45962.222582986113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45962.222582986113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45962.222582986113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45962.222582986113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45962.222582986113</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45962.222582986113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45962.222582986113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45962.222582986113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45962.222582986113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45962.222582986113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45962.222582986113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45962.222582986113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45962.222582986113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45962.222582986113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45962.222582986113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45962.222582986113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45962.222582986113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45962.222582986113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45962.222582986113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45962.222582986113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45962.222582986113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45962.222582986113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45962.222582986113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45962.222582986113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45962.222582986113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45962.222582986113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45962.222582986113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45962.222582986113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45962.222582986113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45962.222582986113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45962.222582986113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45962.222582986113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45962.222582986113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45962.222582986113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45962.222582986113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45962.222582986113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45962.222582986113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45962.222582986113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45962.222582986113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45962.222582986113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45962.222582986113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45962.222582986113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45962.222582986113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45962.222582986113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45962.222582986113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45962.222582986113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45962.222582986113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45962.222582986113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45962.222582986113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45962.222582986113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45962.222582986113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45962.222582986113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45962.222582986113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45962.222582986113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45962.222582986113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45962.222582986113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45962.222582986113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45962.222582986113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45962.222582986113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45962.222582986113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45962.222582986113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45962.222582986113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45962.222582986113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45962.222582986113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45962.222582986113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45962.222582986113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45962.222582986113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45962.222582986113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45962.222582986113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45962.222582986113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45962.222582986113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45962.222582986113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45962.222582986113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45962.222582986113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45962.222582986113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45962.222582986113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45962.222582986113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45962.222582986113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45962.222582986113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45962.222582986113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45962.222582986113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45962.222582986113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45962.222582986113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45962.222582986113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45962.222582986113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45962.222582986113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45962.222582986113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45962.222582986113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45962.222582986113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45962.222582986113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45962.222582986113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45962.222582986113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45962.222582986113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45962.222582986113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45962.222582986113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45962.222582986113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45962.222582986113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45962.222582986113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45962.222582986113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45962.222582986113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45962.222582986113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45962.222582986113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45962.222582986113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45962.222582986113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45962.222582986113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45962.222582986113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45962.222582986113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45962.222582986113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45962.222582986113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45962.222582986113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45962.222582986113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45962.222582986113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45962.222582986113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45962.222582986113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45962.222582986113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45962.222582986113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45962.222582986113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45962.222582986113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45962.222582986113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45962.222582986113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45962.222582986113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45962.222582986113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45962.222582986113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45962.222582986113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45962.222582986113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45962.222582986113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45962.222582986113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45962.222582986113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45962.222582986113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45962.222582986113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45962.222582986113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45962.222582986113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45962.222582986113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45962.222582986113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45962.222582986113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45962.222582986113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45962.222582986113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45962.222582986113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45962.222582986113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45962.222582986113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45962.222582986113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45962.222582986113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45962.222582986113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45962.222582986113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45962.222582986113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45962.222582986113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45962.222582986113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45962.222582986113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45962.222582986113</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45962.222582986113</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45962.222582986113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45962.222582986113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45962.222582986113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45962.222582986113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45962.222582986113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45962.222582986113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45962.222582986113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45962.222582986113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45962.222582986113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45962.222582986113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45962.222582986113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45962.222582986113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45962.222582986113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45962.222582986113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45962.222582986113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45962.222582986113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45962.222582986113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45962.222582986113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45962.222582986113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45962.222582986113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45962.222582986113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45962.222582986113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45962.222582986113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45962.222582986113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45962.222582986113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45962.222582986113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45962.222582986113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45962.222582986113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45962.222582986113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45962.222582986113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45962.222582986113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45962.222582986113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45962.222582986113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45962.222582986113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45962.222582986113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45962.222582986113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45962.222582986113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45962.222582986113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45962.222582986113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45962.222582986113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45962.222582986113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45962.222582986113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45962.222582986113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45962.222582986113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45962.222582986113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45962.222582986113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45962.222582986113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45962.222582986113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45962.222582986113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45962.222582986113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45962.222582986113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45962.222582986113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45962.222582986113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45962.222582986113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45962.222582986113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45962.222582986113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45962.222582986113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45962.222582986113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45962.222582986113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45962.222582986113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45962.222582986113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45962.222582986113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45962.222582986113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45962.222582986113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45962.222582986113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45962.222582986113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45962.222582986113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45962.222582986113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45962.222582986113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45962.222582986113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45962.222582986113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45962.222582986113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45962.222582986113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45962.222582986113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45962.222582986113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45962.222582986113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45962.222582986113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45962.222582986113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45962.222582986113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45962.222582986113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45962.222582986113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45962.222582986113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45962.222582986113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45962.222582986113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45962.222582986113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45962.222582986113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45962.222582986113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45962.222582986113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45962.222582986113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45962.222582986113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45962.222582986113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45962.222582986113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45962.222582986113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45962.222582986113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45962.222582986113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45962.222582986113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45962.222582986113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45962.222582986113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45962.222582986113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45962.222582986113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45962.222582986113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45962.222582986113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45962.222582986113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45962.222582986113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45962.222582986113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45962.222582986113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45962.222582986113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45962.222582986113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45962.222582986113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45962.222582986113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45962.222582986113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45962.222582986113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45962.222582986113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45962.222582986113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45962.222582986113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45962.222582986113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45962.222582986113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45962.222582986113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45962.222582986113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45962.222582986113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45962.222582986113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45962.222582986113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45962.222582986113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45962.222582986113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45962.222582986113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45962.222582986113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45962.222582986113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45962.222582986113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45962.222582986113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45962.222582986113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45962.222582986113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45962.222582986113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45962.222582986113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45962.222582986113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45962.222582986113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45962.222582986113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45962.222582986113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45962.222582986113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45962.222582986113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45962.222582986113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45962.222582986113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45962.222582986113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45962.222582986113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45962.222582986113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45962.222582986113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45962.222582986113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45962.222582986113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45962.222582986113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45962.222582986113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45962.222582986113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45962.222582986113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45962.222582986113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45962.222582986113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45962.222582986113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45962.222582986113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45962.222582986113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45962.222582986113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45962.222582986113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45962.222582986113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45962.222582986113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45962.222582986113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45962.222582986113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45962.222582986113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45962.222582986113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45962.222582986113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45962.222582986113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45962.222582986113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45962.222582986113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45962.222582986113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45962.222582986113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45962.222582986113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45962.222582986113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45962.222582986113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45962.222582986113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45962.222582986113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45962.222582986113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45962.222582986113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45962.222582986113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45962.222582986113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45962.222582986113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45962.222582986113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45962.222582986113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45962.222582986113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45962.222582986113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45962.222582986113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45962.222582986113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45962.222582986113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45962.222582986113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45962.222582986113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45962.222582986113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45962.222582986113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45962.222582986113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45962.222582986113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45962.222582986113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45962.222582986113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45962.222582986113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45962.222582986113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45962.222582986113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45962.222582986113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45962.222582986113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45962.222582986113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45962.222582986113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45962.222582986113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45962.222582986113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45962.222582986113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45962.222582986113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45962.222582986113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45962.222582986113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45962.222582986113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45962.222582986113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45962.222582986113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45962.222582986113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45962.222582986113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45962.222582986113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45962.222582986113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45962.222582986113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45962.222582986113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45962.222582986113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45962.222582986113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45962.222582986113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45962.222582986113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45962.222582986113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45962.222582986113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45962.222582986113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45962.222582986113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45962.222582986113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45962.222582986113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45962.222582986113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45962.222582986113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45962.222582986113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45962.222582986113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45962.222582986113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45962.222582986113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45962.222582986113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45962.222582986113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45962.222582986113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45962.222582986113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45962.222582986113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45962.222582986113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45962.222582986113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45962.222582986113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45962.222582986113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45962.222582986113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45962.222582986113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45962.222582986113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45962.222582986113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45962.222582986113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45962.222582986113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45962.222582986113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45962.222582986113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45962.222582986113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45962.222582986113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45962.222582986113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45962.222582986113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45962.222582986113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45962.222582986113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45962.222582986113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45962.222582986113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45962.222582986113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45962.222582986113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45962.222582986113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45962.222582986113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45962.222582986113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45962.222582986113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45962.222582986113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45962.222582986113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45962.222582986113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45962.222582986113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45962.222582986113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45962.222582986113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45962.222582986113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45962.222582986113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45962.222582986113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45962.222582986113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45962.222582986113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45962.222582986113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45962.222582986113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45962.222582986113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45962.222582986113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45962.222582986113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45962.222582986113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45962.222582986113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45962.222582986113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45962.222582986113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45962.222582986113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45962.222582986113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45962.222582986113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45962.222582986113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45962.222582986113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45962.222582986113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45962.222582986113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45962.222582986113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45962.222582986113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45962.222582986113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45962.222582986113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45962.222582986113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45962.222582986113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45962.222582986113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45962.222582986113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45962.222582986113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45962.222582986113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45962.222582986113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45962.222582986113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45962.222582986113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45962.222582986113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45962.222582986113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45962.222582986113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45962.222582986113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45962.222582986113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45962.222582986113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45962.222582986113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45962.222582986113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45962.222582986113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45962.222582986113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45962.222582986113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45962.222582986113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45962.222582986113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45962.222582986113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45962.222582986113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45962.222582986113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45962.222582986113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45962.222582986113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45962.222582986113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45962.222582986113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45962.222582986113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45962.222582986113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45962.222582986113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45962.222582986113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45962.222582986113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45962.222582986113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45962.222582986113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45962.222582986113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45962.222582986113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45962.222582986113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45962.222582986113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45962.222582986113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45962.222582986113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45962.222582986113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45962.222582986113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45962.222582986113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45962.222582986113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45962.222582986113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45962.222582986113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45962.222582986113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45962.222582986113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45962.222582986113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45962.222582986113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45962.222582986113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45962.222582986113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45962.222582986113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45962.222582986113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45962.222582986113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45962.222582986113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45962.222582986113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45962.222582986113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45962.222582986113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45962.222582986113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45962.222582986113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45962.222582986113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45962.222582986113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45962.222582986113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45962.222582986113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45962.222582986113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45962.222582986113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45962.222582986113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45962.222582986113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45962.222582986113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45962.222582986113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45962.222582986113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45962.222582986113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45962.222582986113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45962.222582986113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45962.222582986113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45962.222582986113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45962.222582986113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45962.222582986113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45962.222582986113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45962.222582986113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45962.222582986113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45962.222582986113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45962.222582986113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45962.222582986113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45962.222582986113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45962.222582986113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45962.222582986113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45962.222582986113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45962.222582986113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45962.222582986113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45962.222582986113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45962.222582986113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45962.222582986113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45962.222582986113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45962.222582986113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45962.222582986113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45962.222582986113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45962.222582986113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45962.222582986113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45962.222582986113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45962.222582986113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45962.222582986113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45962.222582986113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45962.222582986113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45962.222582986113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45962.222582986113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45962.222582986113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45962.222582986113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45962.222582986113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45962.222582986113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45962.222582986113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45962.222582986113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45962.222582986113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45962.222582986113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45962.222582986113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45962.222582986113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45962.222582986113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45962.222582986113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45962.222582986113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45962.222582986113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45962.222582986113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45962.222582986113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45962.222582986113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45962.222582986113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45962.222582986113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45962.222582986113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45962.222582986113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45962.222582986113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45962.222582986113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45962.222582986113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45962.222582986113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45962.222582986113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45962.222582986113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45962.222582986113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45962.222582986113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45962.222582986113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45962.222582986113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45962.222582986113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45962.222582986113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45962.222582986113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45962.222582986113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45962.222582986113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45962.222582986113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45962.222582986113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45962.222582986113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45962.222582986113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45962.222582986113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45962.222582986113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45962.222582986113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45962.222582986113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45962.222582986113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45962.222582986113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45962.222582986113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45962.222582986113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45962.222582986113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45962.222582986113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45962.222582986113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45962.222582986113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45962.222582986113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45962.222582986113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45962.222582986113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45962.222582986113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45962.222582986113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45962.222582986113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45962.222582986113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45962.222582986113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45962.222582986113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45962.222582986113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45962.222582986113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45962.222582986113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45962.222582986113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45962.222582986113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45962.222582986113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45962.222582986113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45962.222582986113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45962.222582986113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45962.222582986113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45962.222582986113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45962.222582986113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45962.222582986113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45962.222582986113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45962.222582986113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45962.222582986113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45962.222582986113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45962.222582986113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45962.222582986113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45962.222582986113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45962.222582986113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45962.222582986113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45962.222582986113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45962.222582986113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45962.222582986113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45962.222582986113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45962.222582986113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45962.222582986113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45962.222582986113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45962.222582986113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45962.222582986113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45962.222582986113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45962.222582986113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45962.222582986113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45962.222582986113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45962.222582986113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45962.222582986113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45962.222582986113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45962.222582986113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45962.222582986113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45962.222582986113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45962.222582986113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45962.222582986113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45962.222582986113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45962.222582986113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45962.222582986113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45962.222582986113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45962.222582986113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45962.222582986113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45962.222582986113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45962.222582986113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45962.222582986113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45962.222582986113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45962.222582986113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45962.222582986113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45962.222582986113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45962.222582986113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45962.222582986113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45962.222582986113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45962.222582986113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45962.222582986113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45962.222582986113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45962.222582986113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45962.222582986113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45962.222582986113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45962.222582986113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45962.222582986113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45962.222582986113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45962.222582986113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45962.222582986113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45962.222582986113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45962.222582986113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45962.222582986113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45962.222582986113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45962.222582986113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45962.222582986113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45962.222582986113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45962.222582986113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45962.222582986113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45962.222582986113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45962.222582986113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45962.222582986113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45962.222582986113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45962.222582986113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45962.222582986113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45962.222582986113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45962.222582986113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45962.222582986113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45962.222582986113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45962.222582986113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45962.222582986113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45962.222582986113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45962.222582986113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45962.222582986113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45962.222582986113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45962.222582986113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45962.222582986113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45962.222582986113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45962.222582986113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45962.222582986113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45962.222582986113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45962.222582986113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45962.222582986113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45962.222582986113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45962.222582986113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45962.222582986113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45962.222582986113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45962.222582986113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45962.222582986113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45962.222582986113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45962.222582986113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45962.222582986113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45962.222582986113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45962.222582986113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45962.222582986113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45962.222582986113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45962.222582986113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45962.222582986113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45962.222582986113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45962.222582986113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45962.222582986113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45962.222582986113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45962.222582986113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45962.222582986113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45962.222582986113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45962.222582986113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45962.222582986113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45962.222582986113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45962.222582986113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45962.222582986113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45962.222582986113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45962.222582986113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45962.222582986113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45962.222582986113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45962.222582986113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45962.222582986113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45962.222582986113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45962.222582986113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45962.222582986113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45962.222582986113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45962.222582986113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45962.222582986113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45962.222582986113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45962.222582986113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45962.222582986113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45962.222582986113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45962.222582986113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45962.222582986113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45962.222582986113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45962.222582986113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45962.222582986113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45962.222582986113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45962.222582986113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45962.222582986113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45962.222582986113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45962.222582986113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45962.222582986113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45962.222582986113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45962.222582986113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45962.222582986113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45962.222582986113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45962.222582986113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45962.222582986113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45962.222582986113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45962.222582986113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45962.222582986113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45962.222582986113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45962.222582986113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45962.222582986113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45962.222582986113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45962.222582986113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45962.222582986113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45962.222582986113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45962.222582986113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45962.222582986113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45962.222582986113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45962.222582986113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45962.222582986113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45962.222582986113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45962.222582986113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45962.222582986113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45962.222582986113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45962.222582986113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45962.222582986113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45962.222582986113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45962.222582986113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45962.222582986113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45962.222582986113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45962.222582986113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45962.222582986113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45962.222582986113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45962.222582986113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45962.222582986113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45962.222582986113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45962.222582986113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45962.222582986113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45962.222582986113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45962.222582986113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45962.222582986113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45962.222582986113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45962.222582986113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45962.222582986113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45962.222582986113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45962.222582986113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45962.222582986113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45962.222582986113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45962.222582986113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45962.222582986113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45962.222582986113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45962.222582986113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45962.222582986113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45962.222582986113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45962.222582986113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45962.222582986113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45962.222582986113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45962.222582986113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45962.222582986113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45962.222582986113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45962.222582986113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45962.222582986113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45962.222582986113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45962.222582986113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45962.222582986113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45962.222582986113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45962.222582986113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45962.222582986113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45962.222582986113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45962.222582986113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45962.222582986113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45962.222582986113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45962.222582986113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45962.222582986113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45962.222582986113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45962.222582986113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45962.222582986113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45962.222582986113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45962.222582986113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45962.222582986113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45962.222582986113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45962.222582986113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45962.222582986113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45962.222582986113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45962.222582986113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45962.222582986113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45962.222582986113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45962.222582986113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45962.222582986113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45962.222582986113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45962.222582986113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45962.222582986113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45962.222582986113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45962.222582986113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45962.222582986113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45962.222582986113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45962.222582986113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45962.222582986113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45962.222582986113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45962.222582986113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45962.222582986113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45962.222582986113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45962.222582986113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45962.222582986113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45962.222582986113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45962.222582986113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45962.222582986113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45962.222582986113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45962.222582986113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45962.222582986113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45962.222582986113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45962.222582986113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45962.222582986113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45962.222582986113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45962.222582986113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45962.222582986113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45962.222582986113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45962.222582986113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45962.222582986113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45962.222582986113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45962.222582986113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45962.222582986113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45962.222582986113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45962.222582986113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45962.222582986113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45962.222582986113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45962.222582986113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45962.222582986113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45962.222582986113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45962.222582986113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45962.222582986113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45962.222582986113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45962.222582986113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45962.222582986113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45962.222582986113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45962.222582986113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45962.222582986113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45962.222582986113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45962.222582986113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45962.222582986113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45962.222582986113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45962.222582986113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45962.222582986113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45962.222582986113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45962.222582986113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45962.222582986113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45962.222582986113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45962.222582986113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45962.222582986113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45962.222582986113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45962.222582986113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45962.222582986113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45962.222582986113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45962.222582986113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45962.222582986113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45962.222582986113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45962.222582986113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45962.222582986113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45962.222582986113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45962.222582986113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45962.222582986113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45962.222582986113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45962.222582986113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45962.222582986113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45962.222582986113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45962.222582986113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45962.222582986113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45962.222582986113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45962.222582986113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45962.222582986113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45962.222582986113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45962.222582986113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45962.222582986113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45962.222582986113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45962.222582986113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45962.222582986113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45962.222582986113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45962.222582986113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45962.222582986113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45962.222582986113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45962.222582986113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45962.222582986113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45962.222582986113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45962.222582986113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45962.222582986113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45962.222582986113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45962.222582986113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45962.222582986113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45962.222582986113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45962.222582986113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45962.222582986113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45962.222582986113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45962.222582986113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45962.222582986113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45962.222582986113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45962.222582986113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45962.222582986113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45962.222582986113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45962.222582986113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45962.222582986113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45962.222582986113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45962.222582986113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45962.222582986113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45962.222582986113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45962.222582986113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45962.222582986113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45962.222582986113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45962.222582986113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45962.222582986113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45962.222582986113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45962.222582986113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45962.222582986113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45962.222582986113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45962.222582986113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45962.222582986113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45962.222582986113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45962.222582986113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45962.222582986113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45962.222582986113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45962.222582986113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45962.222582986113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45962.222582986113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45962.222582986113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45962.222582986113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45962.222582986113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45962.222582986113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45962.222582986113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45962.222582986113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45962.222582986113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45962.222582986113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45962.222582986113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45962.222582986113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45962.222582986113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45962.222582986113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45962.222582986113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45962.222582986113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45962.222582986113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45962.222582986113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45962.222582986113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45962.222582986113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45962.222582986113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45962.222582986113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45962.222582986113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45962.222582986113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45962.222582986113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45962.222582986113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45962.222582986113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45962.222582986113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45962.222582986113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45962.222582986113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45962.222582986113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45962.222582986113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45962.222582986113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45962.222582986113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45962.222582986113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45962.222582986113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45962.222582986113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45962.222582986113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45962.222582986113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45962.222582986113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45962.222582986113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45962.222582986113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45962.222582986113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45962.222582986113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45962.222582986113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45962.222582986113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45962.222582986113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45962.222582986113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45962.222582986113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45962.222582986113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45962.222582986113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45962.222582986113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45962.222582986113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45962.222582986113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45962.222582986113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45962.222582986113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45962.222582986113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45962.222582986113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45962.222582986113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45962.222582986113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45962.222582986113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45962.222582986113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45962.222582986113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45962.222582986113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45962.222582986113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45962.222582986113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45962.222582986113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45962.222582986113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45962.222582986113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45962.222582986113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45962.222582986113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45962.222582986113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45962.222582986113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45962.222582986113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45962.222582986113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45962.222582986113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45962.222582986113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45962.222582986113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45962.222582986113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45962.222582986113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45962.222582986113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45962.222582986113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45962.222582986113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45962.222582986113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45962.222582986113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45962.222582986113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45962.222582986113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45962.222582986113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45962.222582986113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45962.222582986113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45962.222582986113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45962.222582986113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45962.222582986113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45962.222582986113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45962.222582986113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45962.222582986113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45962.222582986113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45962.222582986113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45962.222582986113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45962.222582986113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45962.222582986113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45962.222582986113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45962.222582986113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45962.222582986113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45962.222582986113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45962.222582986113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45962.222582986113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45962.222582986113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45962.222582986113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45962.222582986113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45962.222582986113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45962.222582986113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45962.222582986113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45962.222582986113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45962.222582986113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45962.222582986113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45962.222582986113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45962.222582986113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45962.222582986113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45962.222582986113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45962.222582986113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45962.222582986113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45962.222582986113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45962.222582986113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45962.222582986113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45962.222582986113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45962.222582986113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45962.222582986113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45962.222582986113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45962.222582986113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45962.222582986113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45962.222582986113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45962.222582986113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45962.222582986113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45962.222582986113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45962.222582986113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45962.222582986113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45962.222582986113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45962.222582986113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45962.222582986113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45962.222582986113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45962.222582986113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45962.222582986113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45962.222582986113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45962.222582986113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45962.222582986113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45962.222582986113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45962.222582986113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45962.222582986113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45962.222582986113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45962.222582986113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45962.222582986113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45962.222582986113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45962.222582986113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45962.222582986113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45962.222582986113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45962.222582986113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45962.222582986113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45962.222582986113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45962.222582986113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45962.222582986113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45962.222582986113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45962.222582986113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45962.222582986113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45962.222582986113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45962.222582986113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45962.222582986113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45962.222582986113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45962.222582986113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45962.222582986113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45962.222582986113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45962.222582986113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45962.222582986113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45962.222582986113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45962.222582986113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45962.222582986113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45962.222582986113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45962.222582986113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45962.222582986113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45962.222582986113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45962.222582986113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45962.222582986113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45962.222582986113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45962.222582986113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45962.222582986113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45962.222582986113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45962.222582986113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45962.222582986113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45962.222582986113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45962.222582986113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45962.222582986113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45962.222582986113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45962.222582986113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45962.222582986113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45962.222582986113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45962.222582986113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45962.222582986113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45962.222582986113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45962.222582986113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45962.222582986113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45962.222582986113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45962.222582986113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45962.222582986113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45962.222582986113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45962.222582986113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45962.222582986113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45962.222582986113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45962.222582986113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45962.222582986113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45962.222582986113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45962.222582986113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45962.222582986113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45962.222582986113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45962.222582986113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45962.222582986113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45962.222582986113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45962.222582986113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45962.222582986113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45962.222582986113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45962.222582986113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45962.222582986113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45962.222582986113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45962.222582986113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45962.222582986113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45962.222582986113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45962.222582986113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45962.222582986113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45962.222582986113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45962.222582986113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45962.222582986113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45962.222582986113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45962.222582986113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45962.222582986113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45962.222582986113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45962.222582986113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45962.222582986113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45962.222582986113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45962.222582986113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45962.222582986113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45962.222582986113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45962.222582986113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45962.222582986113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45962.222582986113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45962.222582986113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45962.222582986113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45962.222582986113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45962.222582986113</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7"/>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39108</v>
      </c>
      <c r="B2" s="94" t="str">
        <f>IFERROR(VLOOKUP(D2,DB!A:K,11,0),"")</f>
        <v>R4</v>
      </c>
      <c r="C2" s="97">
        <v>1</v>
      </c>
      <c r="D2" s="94" t="s">
        <v>35092</v>
      </c>
      <c r="E2" s="98" t="s">
        <v>39021</v>
      </c>
      <c r="F2" s="99">
        <v>45703.480717592596</v>
      </c>
      <c r="G2" s="100">
        <f ca="1">IFERROR(NOW()-F2,"")</f>
        <v>258.74186539351649</v>
      </c>
      <c r="H2" s="99">
        <v>45703.474768518521</v>
      </c>
      <c r="I2" s="99" t="str">
        <f>IFERROR(VLOOKUP(D2,DB!A:F,6,0),"")</f>
        <v>SCECO</v>
      </c>
      <c r="J2" s="99" t="str">
        <f>IFERROR(VLOOKUP(D2,DB!A:G,7,0),"")</f>
        <v>Dead</v>
      </c>
      <c r="K2" s="101" t="s">
        <v>39109</v>
      </c>
      <c r="L2" s="94" t="str">
        <f>IFERROR(VLOOKUP(D2,DB!A:I,9,0),"")</f>
        <v>Latis</v>
      </c>
    </row>
    <row r="3" spans="1:16" ht="26.25" customHeight="1">
      <c r="A3" s="169" t="s">
        <v>39110</v>
      </c>
      <c r="B3" s="119" t="str">
        <f>IFERROR(VLOOKUP(D3,DB!A:K,11,0),"")</f>
        <v>R4</v>
      </c>
      <c r="C3" s="120">
        <v>1</v>
      </c>
      <c r="D3" s="94" t="s">
        <v>28974</v>
      </c>
      <c r="E3" s="98" t="s">
        <v>39021</v>
      </c>
      <c r="F3" s="123">
        <v>45960.96875</v>
      </c>
      <c r="G3" s="124">
        <f ca="1">IFERROR(NOW()-F3,"")</f>
        <v>1.253832986112684</v>
      </c>
      <c r="H3" s="123">
        <v>45960.963101851848</v>
      </c>
      <c r="I3" s="119" t="str">
        <f>IFERROR(VLOOKUP(D3,DB!A:F,6,0),"")</f>
        <v>SCECO</v>
      </c>
      <c r="J3" s="119" t="str">
        <f>IFERROR(VLOOKUP(D3,DB!A:G,7,0),"")</f>
        <v>Weak</v>
      </c>
      <c r="K3" s="125" t="s">
        <v>39111</v>
      </c>
      <c r="L3" s="121" t="str">
        <f>IFERROR(VLOOKUP(D3,DB!A:I,9,0),"")</f>
        <v>Latis</v>
      </c>
    </row>
    <row r="4" spans="1:16" ht="15" customHeight="1">
      <c r="A4" s="119" t="s">
        <v>39112</v>
      </c>
      <c r="B4" s="119" t="str">
        <f>IFERROR(VLOOKUP(D4,DB!A:K,11,0),"")</f>
        <v>R4</v>
      </c>
      <c r="C4" s="120">
        <v>2</v>
      </c>
      <c r="D4" s="121" t="s">
        <v>33970</v>
      </c>
      <c r="E4" s="98" t="s">
        <v>39021</v>
      </c>
      <c r="F4" s="123">
        <v>45962.184606481482</v>
      </c>
      <c r="G4" s="124">
        <f ca="1">IFERROR(NOW()-F4,"")</f>
        <v>3.797650463093305E-2</v>
      </c>
      <c r="H4" s="123">
        <v>45962.178854166668</v>
      </c>
      <c r="I4" s="119" t="str">
        <f>IFERROR(VLOOKUP(D4,DB!A:F,6,0),"")</f>
        <v>SCECO</v>
      </c>
      <c r="J4" s="119" t="str">
        <f>IFERROR(VLOOKUP(D4,DB!A:G,7,0),"")</f>
        <v>No BB Shifted</v>
      </c>
      <c r="K4" s="125" t="s">
        <v>39113</v>
      </c>
      <c r="L4" s="121" t="str">
        <f>IFERROR(VLOOKUP(D4,DB!A:I,9,0),"")</f>
        <v>Latis</v>
      </c>
    </row>
    <row r="5" spans="1:16" ht="15" customHeight="1">
      <c r="A5" s="119"/>
      <c r="B5" s="119" t="str">
        <f>IFERROR(VLOOKUP(D5,DB!A:K,11,0),"")</f>
        <v/>
      </c>
      <c r="C5" s="120"/>
      <c r="D5" s="121"/>
      <c r="E5" s="98"/>
      <c r="F5" s="123"/>
      <c r="G5" s="124">
        <f ca="1">IFERROR(NOW()-F5,"")</f>
        <v>45962.222582986113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45962.222582986113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45962.222582986113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45962.222582986113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45962.222582986113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45962.222582986113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45962.222582986113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45962.222582986113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45962.222582986113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45962.222582986113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45962.222582986113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45962.222582986113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45962.222582986113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45962.222582986113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45962.222582986113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45962.222582986113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45962.222582986113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45962.222582986113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45962.222582986113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45962.222582986113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45962.222582986113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45962.222582986113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45962.222582986113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45962.222582986113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45962.222582986113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45962.222582986113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45962.222582986113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45962.222582986113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45962.222582986113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45962.222582986113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45962.222582986113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45962.222582986113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45962.222582986113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45962.222582986113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45962.222582986113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45962.222582986113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45962.222582986113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45962.222582986113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45962.222582986113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45962.222582986113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45962.222582986113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45962.222582986113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45962.222582986113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45962.222582986113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45962.222582986113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45962.222582986113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45962.222582986113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45962.222582986113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45962.222582986113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45962.222582986113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45962.222582986113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45962.222582986113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45962.222582986113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45962.222582986113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45962.222582986113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45962.222582986113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45962.222582986113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45962.222582986113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45962.222582986113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45962.222582986113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45962.222582986113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45962.222582986113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45962.222582986113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45962.222582986113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45962.222582986113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45962.222582986113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45962.222582986113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45962.222582986113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45962.222582986113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45962.222582986113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45962.222582986113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45962.222582986113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45962.222582986113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45962.222582986113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45962.222582986113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45962.222582986113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45962.222582986113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45962.222582986113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45962.222582986113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45962.222582986113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45962.222582986113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45962.222582986113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45962.222582986113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45962.222582986113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45962.222582986113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45962.222582986113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45962.222582986113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45962.222582986113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45962.222582986113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45962.222582986113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45962.222582986113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45962.222582986113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45962.222582986113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45962.222582986113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45962.222582986113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45962.222582986113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45962.222582986113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45962.222582986113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45962.222582986113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45962.222582986113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45962.222582986113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45962.222582986113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45962.222582986113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45962.222582986113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45962.222582986113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45962.222582986113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45962.222582986113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45962.222582986113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45962.222582986113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45962.222582986113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45962.222582986113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45962.222582986113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45962.222582986113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45962.222582986113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45962.222582986113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45962.222582986113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45962.222582986113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45962.222582986113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45962.222582986113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45962.222582986113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45962.222582986113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45962.222582986113</v>
      </c>
      <c r="H126" s="123"/>
      <c r="I126" s="119" t="str">
        <f>IFERROR(VLOOKUP(D126,DB!A:F,6,0),"")</f>
        <v/>
      </c>
      <c r="J126" s="119" t="str">
        <f>IFERROR(VLOOKUP(D126,DB!A:G,7,0),"")</f>
        <v/>
      </c>
      <c r="K126" s="125"/>
      <c r="L126" s="121" t="str">
        <f>IFERROR(VLOOKUP(D126,DB!A:I,9,0),"")</f>
        <v/>
      </c>
    </row>
    <row r="127" spans="1:12" ht="15" customHeight="1">
      <c r="A127" s="126"/>
      <c r="B127" s="126" t="str">
        <f>IFERROR(VLOOKUP(D127,DB!A:K,11,0),"")</f>
        <v/>
      </c>
      <c r="C127" s="127"/>
      <c r="D127" s="128"/>
      <c r="E127" s="129"/>
      <c r="F127" s="130"/>
      <c r="G127" s="131">
        <f ca="1">IFERROR(NOW()-F127,"")</f>
        <v>45962.222582986113</v>
      </c>
      <c r="H127" s="130"/>
      <c r="I127" s="126" t="str">
        <f>IFERROR(VLOOKUP(D127,DB!A:F,6,0),"")</f>
        <v/>
      </c>
      <c r="J127" s="126" t="str">
        <f>IFERROR(VLOOKUP(D127,DB!A:G,7,0),"")</f>
        <v/>
      </c>
      <c r="K127" s="132"/>
      <c r="L127" s="128" t="str">
        <f>IFERROR(VLOOKUP(D127,DB!A:I,9,0),"")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A5" sqref="A5:X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39114</v>
      </c>
      <c r="B2" s="37" t="str">
        <f>IFERROR(VLOOKUP(D2,DB!A:K,11,0),"")</f>
        <v>R5</v>
      </c>
      <c r="C2" s="37">
        <v>3</v>
      </c>
      <c r="D2" s="118" t="s">
        <v>36011</v>
      </c>
      <c r="E2" s="37" t="s">
        <v>39021</v>
      </c>
      <c r="F2" s="38">
        <v>45891.832060185188</v>
      </c>
      <c r="G2" s="144">
        <f ca="1">IFERROR(NOW()-F2,"")</f>
        <v>70.390522800924373</v>
      </c>
      <c r="H2" s="38">
        <v>45891.790393518517</v>
      </c>
      <c r="I2" s="37" t="str">
        <f>IFERROR(VLOOKUP(D2,DB!A:F,6,0),"")</f>
        <v>Generator-SG</v>
      </c>
      <c r="J2" s="37" t="str">
        <f>IFERROR(VLOOKUP(D2,DB!A:G,7,0),"")</f>
        <v>Vandalized</v>
      </c>
      <c r="K2" s="37" t="s">
        <v>39115</v>
      </c>
      <c r="L2" s="37" t="str">
        <f>IFERROR(VLOOKUP(D2,DB!A:I,9,0),"")</f>
        <v>Latis</v>
      </c>
      <c r="M2" s="117"/>
    </row>
    <row r="3" spans="1:13" ht="30.75">
      <c r="A3" s="37" t="s">
        <v>39116</v>
      </c>
      <c r="B3" s="37" t="str">
        <f>IFERROR(VLOOKUP(D3,DB!A:K,11,0),"")</f>
        <v>R5</v>
      </c>
      <c r="C3" s="37">
        <v>1</v>
      </c>
      <c r="D3" s="37" t="s">
        <v>33268</v>
      </c>
      <c r="E3" s="37" t="s">
        <v>39100</v>
      </c>
      <c r="F3" s="38">
        <v>45926.188877314817</v>
      </c>
      <c r="G3" s="144">
        <f t="shared" ref="G3" ca="1" si="0">IFERROR(NOW()-F3,"")</f>
        <v>36.033705671296048</v>
      </c>
      <c r="H3" s="38">
        <v>45926.158159722225</v>
      </c>
      <c r="I3" s="37" t="str">
        <f>IFERROR(VLOOKUP(D3,DB!A:F,6,0),"")</f>
        <v>SCECO</v>
      </c>
      <c r="J3" s="37" t="str">
        <f>IFERROR(VLOOKUP(D3,DB!A:G,7,0),"")</f>
        <v>Good</v>
      </c>
      <c r="K3" s="37" t="s">
        <v>39117</v>
      </c>
      <c r="L3" s="37" t="str">
        <f>IFERROR(VLOOKUP(D3,DB!A:I,9,0),"")</f>
        <v>Latis</v>
      </c>
      <c r="M3" s="117"/>
    </row>
    <row r="4" spans="1:13" ht="48" customHeight="1">
      <c r="A4" s="152" t="s">
        <v>39118</v>
      </c>
      <c r="B4" s="152" t="str">
        <f>IFERROR(VLOOKUP(D4,DB!A:K,11,0),"")</f>
        <v>R5</v>
      </c>
      <c r="C4" s="152">
        <v>1</v>
      </c>
      <c r="D4" s="152" t="s">
        <v>34758</v>
      </c>
      <c r="E4" s="152" t="s">
        <v>39100</v>
      </c>
      <c r="F4" s="153">
        <v>45948.661111111112</v>
      </c>
      <c r="G4" s="154">
        <f ca="1">IFERROR(NOW()-F4,"")</f>
        <v>13.561471875000279</v>
      </c>
      <c r="H4" s="153">
        <v>45948.661111111112</v>
      </c>
      <c r="I4" s="152" t="str">
        <f>IFERROR(VLOOKUP(D4,DB!A:F,6,0),"")</f>
        <v>SCECO</v>
      </c>
      <c r="J4" s="152" t="str">
        <f>IFERROR(VLOOKUP(D4,DB!A:G,7,0),"")</f>
        <v>Dead</v>
      </c>
      <c r="K4" s="152" t="s">
        <v>39119</v>
      </c>
      <c r="L4" s="152" t="str">
        <f>IFERROR(VLOOKUP(D4,DB!A:I,9,0),"")</f>
        <v>Latis</v>
      </c>
    </row>
    <row r="5" spans="1:13" ht="15">
      <c r="A5" s="152"/>
      <c r="B5" s="152" t="str">
        <f>IFERROR(VLOOKUP(D5,DB!A:K,11,0),"")</f>
        <v/>
      </c>
      <c r="C5" s="152"/>
      <c r="D5" s="152"/>
      <c r="E5" s="152"/>
      <c r="F5" s="153"/>
      <c r="G5" s="154">
        <f ca="1">IFERROR(NOW()-F5,"")</f>
        <v>45962.222582986113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45962.222582986113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45962.222582986113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45962.222582986113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45962.222582986113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45962.222582986113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45962.222582986113</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45962.222582986113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45962.222582986113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45962.222582986113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45962.222582986113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45962.222582986113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45962.222582986113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45962.222582986113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45962.222582986113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45962.222582986113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45962.222582986113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45962.222582986113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45962.222582986113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45962.222582986113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45962.222582986113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45962.222582986113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45962.222582986113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45962.222582986113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45962.222582986113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45962.222582986113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45962.222582986113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45962.222582986113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45962.222582986113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45962.222582986113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45962.222582986113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45962.222582986113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45962.222582986113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45962.222582986113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45962.222582986113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45962.222582986113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45962.222582986113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45962.222582986113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45962.222582986113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45962.222582986113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45962.222582986113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45962.222582986113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45962.222582986113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45962.222582986113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45962.222582986113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45962.222582986113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45962.222582986113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45962.222582986113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45962.222582986113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45962.222582986113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45962.222582986113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45962.222582986113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45962.222582986113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45962.222582986113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45962.222582986113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45962.222582986113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45962.222582986113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45962.222582986113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45962.222582986113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45962.222582986113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45962.222582986113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45962.222582986113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45962.222582986113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45962.222582986113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45962.222582986113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45962.222582986113</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45962.222582986113</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45962.222582986113</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45962.222582986113</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45962.222582986113</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45962.222582986113</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45962.222582986113</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45962.222582986113</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45962.222582986113</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45962.222582986113</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45962.222582986113</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45962.222582986113</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45962.222582986113</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45962.222582986113</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45962.222582986113</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45962.222582986113</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45962.222582986113</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45962.222582986113</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45962.222582986113</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45962.222582986113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45962.222582986113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45962.222582986113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45962.222582986113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45962.222582986113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45962.222582986113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45962.222582986113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45962.222582986113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45962.222582986113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45962.222582986113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45962.222582986113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45962.222582986113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45962.222582986113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45962.222582986113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45962.222582986113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45962.222582986113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45962.222582986113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45962.222582986113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45962.222582986113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45962.222582986113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45962.222582986113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45962.222582986113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45962.222582986113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45962.222582986113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45962.222582986113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45962.222582986113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45962.222582986113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45962.222582986113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45962.222582986113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45962.222582986113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45962.222582986113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45962.222582986113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45962.222582986113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45962.222582986113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45962.222582986113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45962.222582986113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45962.222582986113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45962.222582986113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45962.222582986113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45962.222582986113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45962.222582986113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45962.222582986113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45962.222582986113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45962.222582986113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45962.222582986113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45962.222582986113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45962.222582986113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45962.222582986113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45962.222582986113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45962.222582986113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45962.222582986113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45962.222582986113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45962.222582986113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45962.222582986113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45962.222582986113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45962.222582986113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45962.222582986113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45962.222582986113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45962.222582986113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45962.222582986113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45962.222582986113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45962.222582986113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45962.222582986113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45962.222582986113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45962.222582986113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45962.222582986113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45962.222582986113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45962.222582986113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45962.222582986113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45962.222582986113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45962.222582986113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45962.222582986113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45962.222582986113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45962.222582986113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45962.222582986113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45962.222582986113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45962.222582986113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45962.222582986113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45962.222582986113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45962.222582986113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45962.222582986113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45962.222582986113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45962.222582986113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45962.222582986113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45962.222582986113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45962.222582986113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45962.222582986113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45962.222582986113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45962.222582986113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45962.222582986113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45962.222582986113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45962.222582986113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45962.222582986113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45962.222582986113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45962.222582986113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45962.222582986113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45962.222582986113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45962.222582986113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45962.222582986113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45962.222582986113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45962.222582986113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45962.222582986113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45962.222582986113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45962.222582986113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45962.222582986113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45962.222582986113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45962.222582986113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45962.222582986113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45962.222582986113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45962.222582986113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45962.222582986113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45962.222582986113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45962.222582986113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45962.222582986113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45962.222582986113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45962.222582986113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45962.222582986113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45962.222582986113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45962.222582986113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45962.222582986113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45962.222582986113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45962.222582986113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45962.222582986113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45962.222582986113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45962.222582986113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45962.222582986113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45962.222582986113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45962.222582986113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45962.222582986113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45962.222582986113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45962.222582986113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45962.222582986113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45962.222582986113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45962.222582986113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45962.222582986113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45962.222582986113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45962.222582986113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45962.222582986113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45962.222582986113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45962.222582986113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45962.222582986113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45962.222582986113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45962.222582986113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45962.222582986113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45962.222582986113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45962.222582986113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45962.222582986113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45962.222582986113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45962.222582986113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45962.222582986113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45962.222582986113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45962.222582986113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45962.222582986113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45962.222582986113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45962.222582986113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45962.222582986113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45962.222582986113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45962.222582986113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45962.222582986113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45962.222582986113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45962.222582986113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45962.222582986113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45962.222582986113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45962.222582986113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45962.222582986113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45962.222582986113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45962.222582986113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45962.222582986113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45962.222582986113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45962.222582986113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45962.222582986113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45962.222582986113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45962.222582986113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45962.222582986113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45962.222582986113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45962.222582986113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45962.222582986113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45962.222582986113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45962.222582986113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45962.222582986113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45962.222582986113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45962.222582986113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45962.222582986113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45962.222582986113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45962.222582986113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45962.222582986113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45962.222582986113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45962.222582986113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45962.222582986113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45962.222582986113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45962.222582986113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45962.222582986113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45962.222582986113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45962.222582986113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45962.222582986113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45962.222582986113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45962.222582986113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45962.222582986113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45962.222582986113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45962.222582986113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45962.222582986113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45962.222582986113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45962.222582986113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45962.222582986113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45962.222582986113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45962.222582986113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45962.222582986113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45962.222582986113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45962.222582986113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45962.222582986113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45962.222582986113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45962.222582986113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45962.222582986113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45962.222582986113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45962.222582986113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45962.222582986113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45962.222582986113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45962.222582986113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45962.222582986113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45962.222582986113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45962.222582986113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45962.222582986113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45962.222582986113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45962.222582986113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45962.222582986113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45962.222582986113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45962.222582986113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45962.222582986113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45962.222582986113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45962.222582986113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45962.222582986113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45962.222582986113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45962.222582986113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45962.222582986113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45962.222582986113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45962.222582986113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45962.222582986113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45962.222582986113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45962.222582986113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45962.222582986113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45962.222582986113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45962.222582986113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45962.222582986113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45962.222582986113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45962.222582986113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45962.222582986113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45962.222582986113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45962.222582986113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45962.222582986113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45962.222582986113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45962.222582986113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45962.222582986113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45962.222582986113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45962.222582986113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45962.222582986113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45962.222582986113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45962.222582986113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45962.222582986113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45962.222582986113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45962.222582986113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45962.222582986113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45962.222582986113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45962.222582986113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45962.222582986113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45962.222582986113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45962.222582986113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45962.222582986113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45962.222582986113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45962.222582986113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45962.222582986113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45962.222582986113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45962.222582986113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45962.222582986113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45962.222582986113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45962.222582986113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45962.222582986113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45962.222582986113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45962.222582986113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45962.222582986113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45962.222582986113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45962.222582986113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45962.222582986113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45962.222582986113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45962.222582986113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45962.222582986113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45962.222582986113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45962.222582986113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45962.222582986113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45962.222582986113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45962.222582986113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45962.222582986113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45962.222582986113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45962.222582986113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45962.222582986113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45962.222582986113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45962.222582986113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45962.222582986113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45962.222582986113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45962.222582986113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45962.222582986113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45962.222582986113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45962.222582986113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45962.222582986113</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3"/>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45962.222582986113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45962.222582986113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45962.222582986113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45962.222582986113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45962.222582986113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45962.222582986113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45962.222582986113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45962.222582986113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45962.222582986113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45962.222582986113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45962.222582986113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45962.222582986113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45962.222582986113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45962.222582986113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45962.222582986113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45962.222582986113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45962.222582986113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45962.222582986113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45962.222582986113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45962.222582986113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45962.222582986113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45962.222582986113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45962.222582986113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45962.222582986113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45962.222582986113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45962.222582986113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45962.222582986113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45962.222582986113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45962.222582986113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45962.222582986113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45962.222582986113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45962.222582986113</v>
      </c>
      <c r="H33" s="107"/>
      <c r="I33" s="103" t="str">
        <f>IFERROR(VLOOKUP(D33,DB!A:F,6,0),"")</f>
        <v/>
      </c>
      <c r="J33" s="102" t="str">
        <f>IFERROR(VLOOKUP(D33,DB!A:G,7,0),"")</f>
        <v/>
      </c>
      <c r="K33" s="108"/>
      <c r="L33" s="109" t="str">
        <f>IFERROR(VLOOKUP(D33,DB!A:I,9,0),"")</f>
        <v/>
      </c>
    </row>
  </sheetData>
  <dataValidations count="2">
    <dataValidation allowBlank="1" showInputMessage="1" showErrorMessage="1" sqref="E1" xr:uid="{380493DB-286A-4683-AF55-C78F04945A49}"/>
    <dataValidation type="list" allowBlank="1" showInputMessage="1" showErrorMessage="1" sqref="E2:E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2025-11-01T02:20:41Z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